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GDP\GDP 2023\2023 GDP Q4\GDP 2023, Q4 Publications_web\"/>
    </mc:Choice>
  </mc:AlternateContent>
  <bookViews>
    <workbookView xWindow="0" yWindow="0" windowWidth="3936" windowHeight="6228" tabRatio="846" activeTab="9"/>
  </bookViews>
  <sheets>
    <sheet name="COVER" sheetId="3" r:id="rId1"/>
    <sheet name="symbols" sheetId="25" r:id="rId2"/>
    <sheet name="Contents" sheetId="2" r:id="rId3"/>
    <sheet name="key-findings" sheetId="63" r:id="rId4"/>
    <sheet name="1.1" sheetId="5" r:id="rId5"/>
    <sheet name="1.2" sheetId="60" r:id="rId6"/>
    <sheet name="1.3" sheetId="61" r:id="rId7"/>
    <sheet name="1.4" sheetId="62" r:id="rId8"/>
    <sheet name="1.5-6nonoil" sheetId="78" r:id="rId9"/>
    <sheet name="1.7-8nonoil" sheetId="72" r:id="rId10"/>
    <sheet name="GDPrev2012" sheetId="59" state="hidden" r:id="rId11"/>
    <sheet name="2013provOILL" sheetId="76" state="hidden" r:id="rId12"/>
    <sheet name="2013provNON_OIL" sheetId="75" state="hidden" r:id="rId13"/>
  </sheets>
  <externalReferences>
    <externalReference r:id="rId14"/>
    <externalReference r:id="rId15"/>
    <externalReference r:id="rId16"/>
    <externalReference r:id="rId17"/>
  </externalReferences>
  <definedNames>
    <definedName name="___SH2" localSheetId="5">#REF!</definedName>
    <definedName name="___SH2" localSheetId="6">#REF!</definedName>
    <definedName name="___SH2" localSheetId="7">#REF!</definedName>
    <definedName name="___SH2" localSheetId="8">#REF!</definedName>
    <definedName name="___SH2" localSheetId="9">#REF!</definedName>
    <definedName name="___SH2" localSheetId="1">#REF!</definedName>
    <definedName name="___SH2">#REF!</definedName>
    <definedName name="___SH2_2">#N/A</definedName>
    <definedName name="___SH2_3">#N/A</definedName>
    <definedName name="___SH2_4">#N/A</definedName>
    <definedName name="___SH2_5">#N/A</definedName>
    <definedName name="___xlnm.Print_Area">#N/A</definedName>
    <definedName name="___xlnm.Print_Area_1">"$#REF!.$A$1:$I$32"</definedName>
    <definedName name="___xlnm.Print_Area_2">"$#REF!.$A$1:$I$20"</definedName>
    <definedName name="___xlnm.Print_Area_3">"$#REF!.$A$1:$J$15"</definedName>
    <definedName name="___xlnm.Print_Area_4">#N/A</definedName>
    <definedName name="___xlnm.Print_Area_5">#N/A</definedName>
    <definedName name="___xlnm.Print_Titles">#N/A</definedName>
    <definedName name="___xlnm.Print_Titles_2">"$#REF!.$A$1:$AMJ$6"</definedName>
    <definedName name="___xlnm.Print_Titles_3">"$#REF!.$A$1:$AMJ$5"</definedName>
    <definedName name="___xlnm.Print_Titles_4">#N/A</definedName>
    <definedName name="___xlnm.Print_Titles_5">#N/A</definedName>
    <definedName name="__SH2" localSheetId="5">#REF!</definedName>
    <definedName name="__SH2" localSheetId="6">#REF!</definedName>
    <definedName name="__SH2" localSheetId="7">#REF!</definedName>
    <definedName name="__SH2" localSheetId="8">#REF!</definedName>
    <definedName name="__SH2" localSheetId="9">#REF!</definedName>
    <definedName name="__SH2" localSheetId="1">#REF!</definedName>
    <definedName name="__SH2">#REF!</definedName>
    <definedName name="__SH2_2">#N/A</definedName>
    <definedName name="__SH2_3">#N/A</definedName>
    <definedName name="__SH2_4">#N/A</definedName>
    <definedName name="__SH2_5">#N/A</definedName>
    <definedName name="__xlnm.Print_Area">#N/A</definedName>
    <definedName name="__xlnm.Print_Area_1">"$#REF!.$A$1:$I$32"</definedName>
    <definedName name="__xlnm.Print_Area_2">"$#REF!.$A$1:$I$20"</definedName>
    <definedName name="__xlnm.Print_Area_3">"$#REF!.$A$1:$J$15"</definedName>
    <definedName name="__xlnm.Print_Area_4">#N/A</definedName>
    <definedName name="__xlnm.Print_Area_5">#N/A</definedName>
    <definedName name="__xlnm.Print_Titles">#N/A</definedName>
    <definedName name="__xlnm.Print_Titles_2">"$#REF!.$A$1:$AMJ$6"</definedName>
    <definedName name="__xlnm.Print_Titles_3">"$#REF!.$A$1:$AMJ$5"</definedName>
    <definedName name="__xlnm.Print_Titles_4">#N/A</definedName>
    <definedName name="__xlnm.Print_Titles_5">#N/A</definedName>
    <definedName name="_1__123Graph_AChart_1A" hidden="1">[1]Graphs!$B$4:$M$4</definedName>
    <definedName name="_10__123Graph_CChart_2A" hidden="1">[1]Graphs!$O$6:$Z$6</definedName>
    <definedName name="_11__123Graph_CChart_3A" hidden="1">[1]Graphs!$AC$6:$AN$6</definedName>
    <definedName name="_12__123Graph_DChart_1A" hidden="1">[1]Graphs!$B$7:$M$7</definedName>
    <definedName name="_13__123Graph_DChart_2A" hidden="1">[1]Graphs!$O$7:$Z$7</definedName>
    <definedName name="_14__123Graph_DChart_3A" hidden="1">[1]Graphs!$AC$7:$AN$7</definedName>
    <definedName name="_15__123Graph_EChart_1A" hidden="1">[1]Graphs!$B$8:$M$8</definedName>
    <definedName name="_16__123Graph_EChart_2A" hidden="1">[1]Graphs!$O$8:$Z$8</definedName>
    <definedName name="_17__123Graph_EChart_3A" hidden="1">[1]Graphs!$AC$8:$AN$8</definedName>
    <definedName name="_18__123Graph_FChart_1A" hidden="1">[1]Graphs!$B$9:$M$9</definedName>
    <definedName name="_19__123Graph_FChart_2A" hidden="1">[1]Graphs!$O$9:$Z$9</definedName>
    <definedName name="_2__123Graph_AChart_2A" hidden="1">[1]Graphs!$O$4:$Z$4</definedName>
    <definedName name="_20__123Graph_FChart_3A" hidden="1">[1]Graphs!$AC$9:$AN$9</definedName>
    <definedName name="_21__123Graph_XChart_1A" hidden="1">[1]Graphs!$B$3:$M$3</definedName>
    <definedName name="_22__123Graph_XChart_2A" hidden="1">[1]Graphs!$O$3:$W$3</definedName>
    <definedName name="_23__123Graph_XChart_3A" hidden="1">[1]Graphs!$AC$3:$AN$3</definedName>
    <definedName name="_3__123Graph_AChart_3A" hidden="1">[1]Graphs!$AC$4:$AN$4</definedName>
    <definedName name="_4__123Graph_AChart_4B" hidden="1">[1]Charts!$B$10:$B$14</definedName>
    <definedName name="_5__123Graph_AChart_5H" hidden="1">'[1]4QR2000'!$D$46:$D$50</definedName>
    <definedName name="_6__123Graph_BChart_1A" hidden="1">[1]Graphs!$B$5:$M$5</definedName>
    <definedName name="_7__123Graph_BChart_2A" hidden="1">[1]Graphs!$O$5:$Z$5</definedName>
    <definedName name="_8__123Graph_BChart_3A" hidden="1">[1]Graphs!$AC$5:$AN$5</definedName>
    <definedName name="_9__123Graph_CChart_1A" hidden="1">[1]Graphs!$B$6:$M$6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" hidden="1">#REF!</definedName>
    <definedName name="_Fill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" hidden="1">#REF!</definedName>
    <definedName name="_Key1" hidden="1">#REF!</definedName>
    <definedName name="_Order1" hidden="1">255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8" hidden="1">#REF!</definedName>
    <definedName name="_Regression_Out" localSheetId="9" hidden="1">#REF!</definedName>
    <definedName name="_Regression_Out" localSheetId="1" hidden="1">#REF!</definedName>
    <definedName name="_Regression_Out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8" hidden="1">#REF!</definedName>
    <definedName name="_Regression_X" localSheetId="9" hidden="1">#REF!</definedName>
    <definedName name="_Regression_X" localSheetId="1" hidden="1">#REF!</definedName>
    <definedName name="_Regression_X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8" hidden="1">#REF!</definedName>
    <definedName name="_Regression_Y" localSheetId="9" hidden="1">#REF!</definedName>
    <definedName name="_Regression_Y" localSheetId="1" hidden="1">#REF!</definedName>
    <definedName name="_Regression_Y" hidden="1">#REF!</definedName>
    <definedName name="_SH2" localSheetId="5">#REF!</definedName>
    <definedName name="_SH2" localSheetId="6">#REF!</definedName>
    <definedName name="_SH2" localSheetId="7">#REF!</definedName>
    <definedName name="_SH2" localSheetId="8">#REF!</definedName>
    <definedName name="_SH2" localSheetId="9">#REF!</definedName>
    <definedName name="_SH2" localSheetId="1">#REF!</definedName>
    <definedName name="_SH2">#REF!</definedName>
    <definedName name="_SH2_2">#N/A</definedName>
    <definedName name="_SH2_3">#N/A</definedName>
    <definedName name="_SH2_4">#N/A</definedName>
    <definedName name="_SH2_5">#N/A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" hidden="1">#REF!</definedName>
    <definedName name="_Sort" hidden="1">#REF!</definedName>
    <definedName name="a" localSheetId="5">#REF!</definedName>
    <definedName name="a" localSheetId="6">#REF!</definedName>
    <definedName name="a" localSheetId="7">#REF!</definedName>
    <definedName name="a" localSheetId="8">#REF!</definedName>
    <definedName name="a" localSheetId="9">#REF!</definedName>
    <definedName name="a" localSheetId="1">#REF!</definedName>
    <definedName name="a">#REF!</definedName>
    <definedName name="a_2">#N/A</definedName>
    <definedName name="a_3">#N/A</definedName>
    <definedName name="a_4">#N/A</definedName>
    <definedName name="a_5">#N/A</definedName>
    <definedName name="Address" localSheetId="5">#REF!</definedName>
    <definedName name="Address" localSheetId="6">#REF!</definedName>
    <definedName name="Address" localSheetId="7">#REF!</definedName>
    <definedName name="Address" localSheetId="8">#REF!</definedName>
    <definedName name="Address" localSheetId="9">#REF!</definedName>
    <definedName name="Address" localSheetId="1">#REF!</definedName>
    <definedName name="Address">#REF!</definedName>
    <definedName name="Address_2">#N/A</definedName>
    <definedName name="Address_3">#N/A</definedName>
    <definedName name="Address_4">#N/A</definedName>
    <definedName name="Address_5">#N/A</definedName>
    <definedName name="all" localSheetId="5">#REF!</definedName>
    <definedName name="all" localSheetId="6">#REF!</definedName>
    <definedName name="all" localSheetId="7">#REF!</definedName>
    <definedName name="all" localSheetId="8">#REF!</definedName>
    <definedName name="all" localSheetId="9">#REF!</definedName>
    <definedName name="all" localSheetId="1">#REF!</definedName>
    <definedName name="all">#REF!</definedName>
    <definedName name="all_2">#N/A</definedName>
    <definedName name="all_3">#N/A</definedName>
    <definedName name="all_4">#N/A</definedName>
    <definedName name="all_5">#N/A</definedName>
    <definedName name="b" localSheetId="8">#REF!</definedName>
    <definedName name="b">#REF!</definedName>
    <definedName name="b_3">#N/A</definedName>
    <definedName name="City" localSheetId="5">#REF!</definedName>
    <definedName name="City" localSheetId="6">#REF!</definedName>
    <definedName name="City" localSheetId="7">#REF!</definedName>
    <definedName name="City" localSheetId="8">#REF!</definedName>
    <definedName name="City" localSheetId="9">#REF!</definedName>
    <definedName name="City" localSheetId="1">#REF!</definedName>
    <definedName name="City">#REF!</definedName>
    <definedName name="City_2">#N/A</definedName>
    <definedName name="City_3">#N/A</definedName>
    <definedName name="City_4">#N/A</definedName>
    <definedName name="City_5">#N/A</definedName>
    <definedName name="Code" localSheetId="5" hidden="1">#REF!</definedName>
    <definedName name="Code" localSheetId="6" hidden="1">#REF!</definedName>
    <definedName name="Code" localSheetId="7" hidden="1">#REF!</definedName>
    <definedName name="Code" localSheetId="8" hidden="1">#REF!</definedName>
    <definedName name="Code" localSheetId="9" hidden="1">#REF!</definedName>
    <definedName name="Code" localSheetId="1" hidden="1">#REF!</definedName>
    <definedName name="Code" hidden="1">#REF!</definedName>
    <definedName name="Company" localSheetId="5">#REF!</definedName>
    <definedName name="Company" localSheetId="6">#REF!</definedName>
    <definedName name="Company" localSheetId="7">#REF!</definedName>
    <definedName name="Company" localSheetId="8">#REF!</definedName>
    <definedName name="Company" localSheetId="9">#REF!</definedName>
    <definedName name="Company" localSheetId="1">#REF!</definedName>
    <definedName name="Company">#REF!</definedName>
    <definedName name="Company_2">#N/A</definedName>
    <definedName name="Company_3">#N/A</definedName>
    <definedName name="Company_4">#N/A</definedName>
    <definedName name="Company_5">#N/A</definedName>
    <definedName name="Country" localSheetId="5">#REF!</definedName>
    <definedName name="Country" localSheetId="6">#REF!</definedName>
    <definedName name="Country" localSheetId="7">#REF!</definedName>
    <definedName name="Country" localSheetId="8">#REF!</definedName>
    <definedName name="Country" localSheetId="9">#REF!</definedName>
    <definedName name="Country" localSheetId="1">#REF!</definedName>
    <definedName name="Country">#REF!</definedName>
    <definedName name="Country_2">#N/A</definedName>
    <definedName name="Country_3">#N/A</definedName>
    <definedName name="Country_4">#N/A</definedName>
    <definedName name="Country_5">#N/A</definedName>
    <definedName name="d" localSheetId="8" hidden="1">#REF!</definedName>
    <definedName name="d" hidden="1">#REF!</definedName>
    <definedName name="data" localSheetId="5">#REF!</definedName>
    <definedName name="data" localSheetId="6">#REF!</definedName>
    <definedName name="data" localSheetId="7">#REF!</definedName>
    <definedName name="data" localSheetId="8">#REF!</definedName>
    <definedName name="data" localSheetId="9">#REF!</definedName>
    <definedName name="data" localSheetId="1">#REF!</definedName>
    <definedName name="data">#REF!</definedName>
    <definedName name="data_2">#N/A</definedName>
    <definedName name="data_3">#N/A</definedName>
    <definedName name="data_4">#N/A</definedName>
    <definedName name="data_5">#N/A</definedName>
    <definedName name="data1" localSheetId="5" hidden="1">#REF!</definedName>
    <definedName name="data1" localSheetId="6" hidden="1">#REF!</definedName>
    <definedName name="data1" localSheetId="7" hidden="1">#REF!</definedName>
    <definedName name="data1" localSheetId="8" hidden="1">#REF!</definedName>
    <definedName name="data1" localSheetId="9" hidden="1">#REF!</definedName>
    <definedName name="data1" localSheetId="1" hidden="1">#REF!</definedName>
    <definedName name="data1" hidden="1">#REF!</definedName>
    <definedName name="data2" localSheetId="5" hidden="1">#REF!</definedName>
    <definedName name="data2" localSheetId="6" hidden="1">#REF!</definedName>
    <definedName name="data2" localSheetId="7" hidden="1">#REF!</definedName>
    <definedName name="data2" localSheetId="8" hidden="1">#REF!</definedName>
    <definedName name="data2" localSheetId="9" hidden="1">#REF!</definedName>
    <definedName name="data2" localSheetId="1" hidden="1">#REF!</definedName>
    <definedName name="data2" hidden="1">#REF!</definedName>
    <definedName name="data3" localSheetId="5" hidden="1">#REF!</definedName>
    <definedName name="data3" localSheetId="6" hidden="1">#REF!</definedName>
    <definedName name="data3" localSheetId="7" hidden="1">#REF!</definedName>
    <definedName name="data3" localSheetId="8" hidden="1">#REF!</definedName>
    <definedName name="data3" localSheetId="9" hidden="1">#REF!</definedName>
    <definedName name="data3" localSheetId="1" hidden="1">#REF!</definedName>
    <definedName name="data3" hidden="1">#REF!</definedName>
    <definedName name="day" localSheetId="8">#REF!</definedName>
    <definedName name="day">#REF!</definedName>
    <definedName name="DEPOSIT" localSheetId="5">#REF!</definedName>
    <definedName name="DEPOSIT" localSheetId="6">#REF!</definedName>
    <definedName name="DEPOSIT" localSheetId="7">#REF!</definedName>
    <definedName name="DEPOSIT" localSheetId="8">#REF!</definedName>
    <definedName name="DEPOSIT" localSheetId="9">#REF!</definedName>
    <definedName name="DEPOSIT" localSheetId="1">#REF!</definedName>
    <definedName name="DEPOSIT">#REF!</definedName>
    <definedName name="DEPOSIT_2">#N/A</definedName>
    <definedName name="DEPOSIT_3">#N/A</definedName>
    <definedName name="DEPOSIT_4">#N/A</definedName>
    <definedName name="DEPOSIT_5">#N/A</definedName>
    <definedName name="diff" localSheetId="5">#REF!</definedName>
    <definedName name="diff" localSheetId="6">#REF!</definedName>
    <definedName name="diff" localSheetId="7">#REF!</definedName>
    <definedName name="diff" localSheetId="8">#REF!</definedName>
    <definedName name="diff" localSheetId="9">#REF!</definedName>
    <definedName name="diff" localSheetId="1">#REF!</definedName>
    <definedName name="diff">#REF!</definedName>
    <definedName name="diff_2">#N/A</definedName>
    <definedName name="diff_3">#N/A</definedName>
    <definedName name="diff_4">#N/A</definedName>
    <definedName name="diff_5">#N/A</definedName>
    <definedName name="Discount" localSheetId="5" hidden="1">#REF!</definedName>
    <definedName name="Discount" localSheetId="6" hidden="1">#REF!</definedName>
    <definedName name="Discount" localSheetId="7" hidden="1">#REF!</definedName>
    <definedName name="Discount" localSheetId="8" hidden="1">#REF!</definedName>
    <definedName name="Discount" localSheetId="9" hidden="1">#REF!</definedName>
    <definedName name="Discount" localSheetId="1" hidden="1">#REF!</definedName>
    <definedName name="Discount" hidden="1">#REF!</definedName>
    <definedName name="display_area_2" localSheetId="5" hidden="1">#REF!</definedName>
    <definedName name="display_area_2" localSheetId="6" hidden="1">#REF!</definedName>
    <definedName name="display_area_2" localSheetId="7" hidden="1">#REF!</definedName>
    <definedName name="display_area_2" localSheetId="8" hidden="1">#REF!</definedName>
    <definedName name="display_area_2" localSheetId="9" hidden="1">#REF!</definedName>
    <definedName name="display_area_2" localSheetId="1" hidden="1">#REF!</definedName>
    <definedName name="display_area_2" hidden="1">#REF!</definedName>
    <definedName name="Email" localSheetId="5">#REF!</definedName>
    <definedName name="Email" localSheetId="6">#REF!</definedName>
    <definedName name="Email" localSheetId="7">#REF!</definedName>
    <definedName name="Email" localSheetId="8">#REF!</definedName>
    <definedName name="Email" localSheetId="9">#REF!</definedName>
    <definedName name="Email" localSheetId="1">#REF!</definedName>
    <definedName name="Email">#REF!</definedName>
    <definedName name="Email_2">#N/A</definedName>
    <definedName name="Email_3">#N/A</definedName>
    <definedName name="Email_4">#N/A</definedName>
    <definedName name="Email_5">#N/A</definedName>
    <definedName name="ext" localSheetId="5">#REF!</definedName>
    <definedName name="ext" localSheetId="6">#REF!</definedName>
    <definedName name="ext" localSheetId="7">#REF!</definedName>
    <definedName name="ext" localSheetId="8">#REF!</definedName>
    <definedName name="ext" localSheetId="9">#REF!</definedName>
    <definedName name="ext" localSheetId="1">#REF!</definedName>
    <definedName name="ext">#REF!</definedName>
    <definedName name="ext_2">#N/A</definedName>
    <definedName name="ext_3">#N/A</definedName>
    <definedName name="ext_4">#N/A</definedName>
    <definedName name="ext_5">#N/A</definedName>
    <definedName name="Fax" localSheetId="5">#REF!</definedName>
    <definedName name="Fax" localSheetId="6">#REF!</definedName>
    <definedName name="Fax" localSheetId="7">#REF!</definedName>
    <definedName name="Fax" localSheetId="8">#REF!</definedName>
    <definedName name="Fax" localSheetId="9">#REF!</definedName>
    <definedName name="Fax" localSheetId="1">#REF!</definedName>
    <definedName name="Fax">#REF!</definedName>
    <definedName name="Fax_2">#N/A</definedName>
    <definedName name="Fax_3">#N/A</definedName>
    <definedName name="Fax_4">#N/A</definedName>
    <definedName name="Fax_5">#N/A</definedName>
    <definedName name="FCode" localSheetId="5" hidden="1">#REF!</definedName>
    <definedName name="FCode" localSheetId="6" hidden="1">#REF!</definedName>
    <definedName name="FCode" localSheetId="7" hidden="1">#REF!</definedName>
    <definedName name="FCode" localSheetId="8" hidden="1">#REF!</definedName>
    <definedName name="FCode" localSheetId="9" hidden="1">#REF!</definedName>
    <definedName name="FCode" localSheetId="1" hidden="1">#REF!</definedName>
    <definedName name="FCode" hidden="1">#REF!</definedName>
    <definedName name="FIFTYLARGE" localSheetId="5">#REF!</definedName>
    <definedName name="FIFTYLARGE" localSheetId="6">#REF!</definedName>
    <definedName name="FIFTYLARGE" localSheetId="7">#REF!</definedName>
    <definedName name="FIFTYLARGE" localSheetId="8">#REF!</definedName>
    <definedName name="FIFTYLARGE" localSheetId="9">#REF!</definedName>
    <definedName name="FIFTYLARGE" localSheetId="1">#REF!</definedName>
    <definedName name="FIFTYLARGE">#REF!</definedName>
    <definedName name="FIFTYLARGE_2">#N/A</definedName>
    <definedName name="FIFTYLARGE_3">#N/A</definedName>
    <definedName name="FIFTYLARGE_4">#N/A</definedName>
    <definedName name="FIFTYLARGE_5">#N/A</definedName>
    <definedName name="fr" localSheetId="5">#REF!</definedName>
    <definedName name="fr" localSheetId="6">#REF!</definedName>
    <definedName name="fr" localSheetId="7">#REF!</definedName>
    <definedName name="fr" localSheetId="8">#REF!</definedName>
    <definedName name="fr" localSheetId="9">#REF!</definedName>
    <definedName name="fr" localSheetId="1">#REF!</definedName>
    <definedName name="fr">#REF!</definedName>
    <definedName name="fr_2">#N/A</definedName>
    <definedName name="fr_3">#N/A</definedName>
    <definedName name="fr_4">#N/A</definedName>
    <definedName name="fr_5">#N/A</definedName>
    <definedName name="HiddenRows" localSheetId="5" hidden="1">#REF!</definedName>
    <definedName name="HiddenRows" localSheetId="6" hidden="1">#REF!</definedName>
    <definedName name="HiddenRows" localSheetId="7" hidden="1">#REF!</definedName>
    <definedName name="HiddenRows" localSheetId="8" hidden="1">#REF!</definedName>
    <definedName name="HiddenRows" localSheetId="9" hidden="1">#REF!</definedName>
    <definedName name="HiddenRows" localSheetId="1" hidden="1">#REF!</definedName>
    <definedName name="HiddenRows" hidden="1">#REF!</definedName>
    <definedName name="kafui" localSheetId="5">#REF!</definedName>
    <definedName name="kafui" localSheetId="6">#REF!</definedName>
    <definedName name="kafui" localSheetId="7">#REF!</definedName>
    <definedName name="kafui" localSheetId="8">#REF!</definedName>
    <definedName name="kafui" localSheetId="9">#REF!</definedName>
    <definedName name="kafui" localSheetId="1">#REF!</definedName>
    <definedName name="kafui">#REF!</definedName>
    <definedName name="kafui_2">#N/A</definedName>
    <definedName name="kafui_3">#N/A</definedName>
    <definedName name="kafui_4">#N/A</definedName>
    <definedName name="kafui_5">#N/A</definedName>
    <definedName name="latest1998" localSheetId="5">#REF!</definedName>
    <definedName name="latest1998" localSheetId="6">#REF!</definedName>
    <definedName name="latest1998" localSheetId="7">#REF!</definedName>
    <definedName name="latest1998" localSheetId="8">#REF!</definedName>
    <definedName name="latest1998" localSheetId="9">#REF!</definedName>
    <definedName name="latest1998" localSheetId="1">#REF!</definedName>
    <definedName name="latest1998">#REF!</definedName>
    <definedName name="latest1998_2">#N/A</definedName>
    <definedName name="latest1998_3">#N/A</definedName>
    <definedName name="latest1998_4">#N/A</definedName>
    <definedName name="latest1998_5">#N/A</definedName>
    <definedName name="LOANS" localSheetId="5">#REF!</definedName>
    <definedName name="LOANS" localSheetId="6">#REF!</definedName>
    <definedName name="LOANS" localSheetId="7">#REF!</definedName>
    <definedName name="LOANS" localSheetId="8">#REF!</definedName>
    <definedName name="LOANS" localSheetId="9">#REF!</definedName>
    <definedName name="LOANS" localSheetId="1">#REF!</definedName>
    <definedName name="LOANS">#REF!</definedName>
    <definedName name="LOANS_2">#N/A</definedName>
    <definedName name="LOANS_3">#N/A</definedName>
    <definedName name="LOANS_4">#N/A</definedName>
    <definedName name="LOANS_5">#N/A</definedName>
    <definedName name="mar" localSheetId="8">#REF!</definedName>
    <definedName name="mar">#REF!</definedName>
    <definedName name="Name" localSheetId="5">#REF!</definedName>
    <definedName name="Name" localSheetId="6">#REF!</definedName>
    <definedName name="Name" localSheetId="7">#REF!</definedName>
    <definedName name="Name" localSheetId="8">#REF!</definedName>
    <definedName name="Name" localSheetId="9">#REF!</definedName>
    <definedName name="Name" localSheetId="1">#REF!</definedName>
    <definedName name="Name">#REF!</definedName>
    <definedName name="Name_2">#N/A</definedName>
    <definedName name="Name_3">#N/A</definedName>
    <definedName name="Name_4">#N/A</definedName>
    <definedName name="Name_5">#N/A</definedName>
    <definedName name="New" localSheetId="8">#REF!</definedName>
    <definedName name="New">#REF!</definedName>
    <definedName name="OrderTable" localSheetId="5" hidden="1">#REF!</definedName>
    <definedName name="OrderTable" localSheetId="6" hidden="1">#REF!</definedName>
    <definedName name="OrderTable" localSheetId="7" hidden="1">#REF!</definedName>
    <definedName name="OrderTable" localSheetId="8" hidden="1">#REF!</definedName>
    <definedName name="OrderTable" localSheetId="9" hidden="1">#REF!</definedName>
    <definedName name="OrderTable" localSheetId="1" hidden="1">#REF!</definedName>
    <definedName name="OrderTable" hidden="1">#REF!</definedName>
    <definedName name="OWNERSHIP" localSheetId="5">#REF!</definedName>
    <definedName name="OWNERSHIP" localSheetId="6">#REF!</definedName>
    <definedName name="OWNERSHIP" localSheetId="7">#REF!</definedName>
    <definedName name="OWNERSHIP" localSheetId="8">#REF!</definedName>
    <definedName name="OWNERSHIP" localSheetId="9">#REF!</definedName>
    <definedName name="OWNERSHIP" localSheetId="1">#REF!</definedName>
    <definedName name="OWNERSHIP">#REF!</definedName>
    <definedName name="OWNERSHIP_2">#N/A</definedName>
    <definedName name="OWNERSHIP_3">#N/A</definedName>
    <definedName name="OWNERSHIP_4">#N/A</definedName>
    <definedName name="OWNERSHIP_5">#N/A</definedName>
    <definedName name="Phone" localSheetId="5">#REF!</definedName>
    <definedName name="Phone" localSheetId="6">#REF!</definedName>
    <definedName name="Phone" localSheetId="7">#REF!</definedName>
    <definedName name="Phone" localSheetId="8">#REF!</definedName>
    <definedName name="Phone" localSheetId="9">#REF!</definedName>
    <definedName name="Phone" localSheetId="1">#REF!</definedName>
    <definedName name="Phone">#REF!</definedName>
    <definedName name="Phone_2">#N/A</definedName>
    <definedName name="Phone_3">#N/A</definedName>
    <definedName name="Phone_4">#N/A</definedName>
    <definedName name="Phone_5">#N/A</definedName>
    <definedName name="print" localSheetId="5">#REF!</definedName>
    <definedName name="print" localSheetId="6">#REF!</definedName>
    <definedName name="print" localSheetId="7">#REF!</definedName>
    <definedName name="print" localSheetId="8">#REF!</definedName>
    <definedName name="print" localSheetId="9">#REF!</definedName>
    <definedName name="print" localSheetId="1">#REF!</definedName>
    <definedName name="print">#REF!</definedName>
    <definedName name="print_2">#N/A</definedName>
    <definedName name="print_3">#N/A</definedName>
    <definedName name="print_4">#N/A</definedName>
    <definedName name="print_5">#N/A</definedName>
    <definedName name="_xlnm.Print_Area" localSheetId="4">'1.1'!$A$1:$S$34</definedName>
    <definedName name="_xlnm.Print_Area" localSheetId="5">'1.2'!$A$1:$S$36</definedName>
    <definedName name="_xlnm.Print_Area" localSheetId="6">'1.3'!$A$1:$S$37</definedName>
    <definedName name="_xlnm.Print_Area" localSheetId="7">'1.4'!$A$1:$R$49</definedName>
    <definedName name="_xlnm.Print_Area" localSheetId="8">'1.5-6nonoil'!$A$1:$R$88</definedName>
    <definedName name="_xlnm.Print_Area" localSheetId="9">'1.7-8nonoil'!$A$1:$R$67</definedName>
    <definedName name="_xlnm.Print_Area" localSheetId="2">Contents!$B$1:$D$18</definedName>
    <definedName name="_xlnm.Print_Area" localSheetId="0">COVER!$A$1:$I$23</definedName>
    <definedName name="_xlnm.Print_Area" localSheetId="3">'key-findings'!$A$1:$L$64</definedName>
    <definedName name="_xlnm.Print_Area" localSheetId="1">symbols!$A$1:$C$38</definedName>
    <definedName name="_xlnm.Print_Area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 localSheetId="1">#REF!</definedName>
    <definedName name="PRINT_AREA_MI">#REF!</definedName>
    <definedName name="PRINT_AREA_MI_2">#N/A</definedName>
    <definedName name="PRINT_AREA_MI_3">#N/A</definedName>
    <definedName name="PRINT_AREA_MI_4">#N/A</definedName>
    <definedName name="PRINT_AREA_MI_5">#N/A</definedName>
    <definedName name="Print_Areaq56" localSheetId="5">#REF!</definedName>
    <definedName name="Print_Areaq56" localSheetId="6">#REF!</definedName>
    <definedName name="Print_Areaq56" localSheetId="7">#REF!</definedName>
    <definedName name="Print_Areaq56" localSheetId="8">#REF!</definedName>
    <definedName name="Print_Areaq56" localSheetId="9">#REF!</definedName>
    <definedName name="Print_Areaq56" localSheetId="1">#REF!</definedName>
    <definedName name="Print_Areaq56">#REF!</definedName>
    <definedName name="Print_Areaq56_2">#N/A</definedName>
    <definedName name="Print_Areaq56_3">#N/A</definedName>
    <definedName name="Print_Areaq56_4">#N/A</definedName>
    <definedName name="Print_Areaq56_5">#N/A</definedName>
    <definedName name="_xlnm.Print_Titles">#REF!</definedName>
    <definedName name="PRINT_TITLES_MI" localSheetId="5">#REF!</definedName>
    <definedName name="PRINT_TITLES_MI" localSheetId="6">#REF!</definedName>
    <definedName name="PRINT_TITLES_MI" localSheetId="7">#REF!</definedName>
    <definedName name="PRINT_TITLES_MI" localSheetId="8">#REF!</definedName>
    <definedName name="PRINT_TITLES_MI" localSheetId="9">#REF!</definedName>
    <definedName name="PRINT_TITLES_MI" localSheetId="1">#REF!</definedName>
    <definedName name="PRINT_TITLES_MI">#REF!</definedName>
    <definedName name="PRINT_TITLES_MI_2">#N/A</definedName>
    <definedName name="PRINT_TITLES_MI_3">#N/A</definedName>
    <definedName name="PRINT_TITLES_MI_4">#N/A</definedName>
    <definedName name="PRINT_TITLES_MI_5">#N/A</definedName>
    <definedName name="Printing" localSheetId="5">#REF!</definedName>
    <definedName name="Printing" localSheetId="6">#REF!</definedName>
    <definedName name="Printing" localSheetId="7">#REF!</definedName>
    <definedName name="Printing" localSheetId="8">#REF!</definedName>
    <definedName name="Printing" localSheetId="9">#REF!</definedName>
    <definedName name="Printing" localSheetId="1">#REF!</definedName>
    <definedName name="Printing">#REF!</definedName>
    <definedName name="Printing_2">#N/A</definedName>
    <definedName name="Printing_3">#N/A</definedName>
    <definedName name="Printing_4">#N/A</definedName>
    <definedName name="Printing_5">#N/A</definedName>
    <definedName name="ProdForm" localSheetId="5" hidden="1">#REF!</definedName>
    <definedName name="ProdForm" localSheetId="6" hidden="1">#REF!</definedName>
    <definedName name="ProdForm" localSheetId="7" hidden="1">#REF!</definedName>
    <definedName name="ProdForm" localSheetId="8" hidden="1">#REF!</definedName>
    <definedName name="ProdForm" localSheetId="9" hidden="1">#REF!</definedName>
    <definedName name="ProdForm" localSheetId="1" hidden="1">#REF!</definedName>
    <definedName name="ProdForm" hidden="1">#REF!</definedName>
    <definedName name="Product" localSheetId="5" hidden="1">#REF!</definedName>
    <definedName name="Product" localSheetId="6" hidden="1">#REF!</definedName>
    <definedName name="Product" localSheetId="7" hidden="1">#REF!</definedName>
    <definedName name="Product" localSheetId="8" hidden="1">#REF!</definedName>
    <definedName name="Product" localSheetId="9" hidden="1">#REF!</definedName>
    <definedName name="Product" localSheetId="1" hidden="1">#REF!</definedName>
    <definedName name="Product" hidden="1">#REF!</definedName>
    <definedName name="qr" localSheetId="5">'[2]Selected Indicators '!#REF!</definedName>
    <definedName name="qr" localSheetId="6">'[2]Selected Indicators '!#REF!</definedName>
    <definedName name="qr" localSheetId="7">'[2]Selected Indicators '!#REF!</definedName>
    <definedName name="qr" localSheetId="8">'[2]Selected Indicators '!#REF!</definedName>
    <definedName name="qr" localSheetId="9">'[2]Selected Indicators '!#REF!</definedName>
    <definedName name="qr" localSheetId="1">'[2]Selected Indicators '!#REF!</definedName>
    <definedName name="qr">'[2]Selected Indicators '!#REF!</definedName>
    <definedName name="qr_3">#N/A</definedName>
    <definedName name="qw" localSheetId="5">'[2]Selected Indicators '!#REF!</definedName>
    <definedName name="qw" localSheetId="6">'[2]Selected Indicators '!#REF!</definedName>
    <definedName name="qw" localSheetId="7">'[2]Selected Indicators '!#REF!</definedName>
    <definedName name="qw" localSheetId="8">'[2]Selected Indicators '!#REF!</definedName>
    <definedName name="qw" localSheetId="9">'[2]Selected Indicators '!#REF!</definedName>
    <definedName name="qw" localSheetId="1">'[2]Selected Indicators '!#REF!</definedName>
    <definedName name="qw">'[2]Selected Indicators '!#REF!</definedName>
    <definedName name="qw_3">#N/A</definedName>
    <definedName name="RCArea" localSheetId="5" hidden="1">#REF!</definedName>
    <definedName name="RCArea" localSheetId="6" hidden="1">#REF!</definedName>
    <definedName name="RCArea" localSheetId="7" hidden="1">#REF!</definedName>
    <definedName name="RCArea" localSheetId="8" hidden="1">#REF!</definedName>
    <definedName name="RCArea" localSheetId="9" hidden="1">#REF!</definedName>
    <definedName name="RCArea" localSheetId="1" hidden="1">#REF!</definedName>
    <definedName name="RCArea" hidden="1">#REF!</definedName>
    <definedName name="RD" localSheetId="5">[3]BSD5!#REF!</definedName>
    <definedName name="RD" localSheetId="6">[3]BSD5!#REF!</definedName>
    <definedName name="RD" localSheetId="7">[3]BSD5!#REF!</definedName>
    <definedName name="RD" localSheetId="8">[3]BSD5!#REF!</definedName>
    <definedName name="RD" localSheetId="9">[3]BSD5!#REF!</definedName>
    <definedName name="RD" localSheetId="1">[3]BSD5!#REF!</definedName>
    <definedName name="RD">[3]BSD5!#REF!</definedName>
    <definedName name="RD_2">#N/A</definedName>
    <definedName name="RD_3">#N/A</definedName>
    <definedName name="RD_5">#N/A</definedName>
    <definedName name="rrr" localSheetId="5">#REF!</definedName>
    <definedName name="rrr" localSheetId="6">#REF!</definedName>
    <definedName name="rrr" localSheetId="7">#REF!</definedName>
    <definedName name="rrr" localSheetId="8">#REF!</definedName>
    <definedName name="rrr" localSheetId="9">#REF!</definedName>
    <definedName name="rrr">#REF!</definedName>
    <definedName name="rrr_2">#N/A</definedName>
    <definedName name="rrr_3">#N/A</definedName>
    <definedName name="rrr_4">#N/A</definedName>
    <definedName name="rrr_5">#N/A</definedName>
    <definedName name="rural" localSheetId="5">#REF!</definedName>
    <definedName name="rural" localSheetId="6">#REF!</definedName>
    <definedName name="rural" localSheetId="7">#REF!</definedName>
    <definedName name="rural" localSheetId="8">#REF!</definedName>
    <definedName name="rural" localSheetId="9">#REF!</definedName>
    <definedName name="rural" localSheetId="1">#REF!</definedName>
    <definedName name="rural">#REF!</definedName>
    <definedName name="rural_2">#N/A</definedName>
    <definedName name="rural_3">#N/A</definedName>
    <definedName name="rural_4">#N/A</definedName>
    <definedName name="rural_5">#N/A</definedName>
    <definedName name="s" localSheetId="5">#REF!</definedName>
    <definedName name="s" localSheetId="6">#REF!</definedName>
    <definedName name="s" localSheetId="7">#REF!</definedName>
    <definedName name="s" localSheetId="8">#REF!</definedName>
    <definedName name="s" localSheetId="9">#REF!</definedName>
    <definedName name="s">#REF!</definedName>
    <definedName name="s_3">#N/A</definedName>
    <definedName name="s_4">#N/A</definedName>
    <definedName name="SHEET1" localSheetId="5">#REF!</definedName>
    <definedName name="SHEET1" localSheetId="6">#REF!</definedName>
    <definedName name="SHEET1" localSheetId="7">#REF!</definedName>
    <definedName name="SHEET1" localSheetId="8">#REF!</definedName>
    <definedName name="SHEET1" localSheetId="9">#REF!</definedName>
    <definedName name="SHEET1" localSheetId="1">#REF!</definedName>
    <definedName name="SHEET1">#REF!</definedName>
    <definedName name="SHEET1_2">#N/A</definedName>
    <definedName name="SHEET1_3">#N/A</definedName>
    <definedName name="SHEET1_4">#N/A</definedName>
    <definedName name="SHEET1_5">#N/A</definedName>
    <definedName name="SHEET2A" localSheetId="5">#REF!</definedName>
    <definedName name="SHEET2A" localSheetId="6">#REF!</definedName>
    <definedName name="SHEET2A" localSheetId="7">#REF!</definedName>
    <definedName name="SHEET2A" localSheetId="8">#REF!</definedName>
    <definedName name="SHEET2A" localSheetId="9">#REF!</definedName>
    <definedName name="SHEET2A" localSheetId="1">#REF!</definedName>
    <definedName name="SHEET2A">#REF!</definedName>
    <definedName name="SHEET2A_2">#N/A</definedName>
    <definedName name="SHEET2A_3">#N/A</definedName>
    <definedName name="SHEET2A_4">#N/A</definedName>
    <definedName name="SHEET2A_5">#N/A</definedName>
    <definedName name="SHEET2B" localSheetId="5">#REF!</definedName>
    <definedName name="SHEET2B" localSheetId="6">#REF!</definedName>
    <definedName name="SHEET2B" localSheetId="7">#REF!</definedName>
    <definedName name="SHEET2B" localSheetId="8">#REF!</definedName>
    <definedName name="SHEET2B" localSheetId="9">#REF!</definedName>
    <definedName name="SHEET2B" localSheetId="1">#REF!</definedName>
    <definedName name="SHEET2B">#REF!</definedName>
    <definedName name="SHEET2B_2">#N/A</definedName>
    <definedName name="SHEET2B_3">#N/A</definedName>
    <definedName name="SHEET2B_4">#N/A</definedName>
    <definedName name="SHEET2B_5">#N/A</definedName>
    <definedName name="SHEET3" localSheetId="5">#REF!</definedName>
    <definedName name="SHEET3" localSheetId="6">#REF!</definedName>
    <definedName name="SHEET3" localSheetId="7">#REF!</definedName>
    <definedName name="SHEET3" localSheetId="8">#REF!</definedName>
    <definedName name="SHEET3" localSheetId="9">#REF!</definedName>
    <definedName name="SHEET3" localSheetId="1">#REF!</definedName>
    <definedName name="SHEET3">#REF!</definedName>
    <definedName name="SHEET3_2">#N/A</definedName>
    <definedName name="SHEET3_3">#N/A</definedName>
    <definedName name="SHEET3_4">#N/A</definedName>
    <definedName name="SHEET3_5">#N/A</definedName>
    <definedName name="SHEET4" localSheetId="5">#REF!</definedName>
    <definedName name="SHEET4" localSheetId="6">#REF!</definedName>
    <definedName name="SHEET4" localSheetId="7">#REF!</definedName>
    <definedName name="SHEET4" localSheetId="8">#REF!</definedName>
    <definedName name="SHEET4" localSheetId="9">#REF!</definedName>
    <definedName name="SHEET4" localSheetId="1">#REF!</definedName>
    <definedName name="SHEET4">#REF!</definedName>
    <definedName name="SHEET4_2">#N/A</definedName>
    <definedName name="SHEET4_3">#N/A</definedName>
    <definedName name="SHEET4_4">#N/A</definedName>
    <definedName name="SHEET4_5">#N/A</definedName>
    <definedName name="SHEET5" localSheetId="5">#REF!</definedName>
    <definedName name="SHEET5" localSheetId="6">#REF!</definedName>
    <definedName name="SHEET5" localSheetId="7">#REF!</definedName>
    <definedName name="SHEET5" localSheetId="8">#REF!</definedName>
    <definedName name="SHEET5" localSheetId="9">#REF!</definedName>
    <definedName name="SHEET5" localSheetId="1">#REF!</definedName>
    <definedName name="SHEET5">#REF!</definedName>
    <definedName name="SHEET5_2">#N/A</definedName>
    <definedName name="SHEET5_3">#N/A</definedName>
    <definedName name="SHEET5_4">#N/A</definedName>
    <definedName name="SHEET5_5">#N/A</definedName>
    <definedName name="SHEET6" localSheetId="5">#REF!</definedName>
    <definedName name="SHEET6" localSheetId="6">#REF!</definedName>
    <definedName name="SHEET6" localSheetId="7">#REF!</definedName>
    <definedName name="SHEET6" localSheetId="8">#REF!</definedName>
    <definedName name="SHEET6" localSheetId="9">#REF!</definedName>
    <definedName name="SHEET6" localSheetId="1">#REF!</definedName>
    <definedName name="SHEET6">#REF!</definedName>
    <definedName name="SHEET6_2">#N/A</definedName>
    <definedName name="SHEET6_3">#N/A</definedName>
    <definedName name="SHEET6_4">#N/A</definedName>
    <definedName name="SHEET6_5">#N/A</definedName>
    <definedName name="SHEET7" localSheetId="5">#REF!</definedName>
    <definedName name="SHEET7" localSheetId="6">#REF!</definedName>
    <definedName name="SHEET7" localSheetId="7">#REF!</definedName>
    <definedName name="SHEET7" localSheetId="8">#REF!</definedName>
    <definedName name="SHEET7" localSheetId="9">#REF!</definedName>
    <definedName name="SHEET7" localSheetId="1">#REF!</definedName>
    <definedName name="SHEET7">#REF!</definedName>
    <definedName name="SHEET7_2">#N/A</definedName>
    <definedName name="SHEET7_3">#N/A</definedName>
    <definedName name="SHEET7_4">#N/A</definedName>
    <definedName name="SHEET7_5">#N/A</definedName>
    <definedName name="SHEET8" localSheetId="5">#REF!</definedName>
    <definedName name="SHEET8" localSheetId="6">#REF!</definedName>
    <definedName name="SHEET8" localSheetId="7">#REF!</definedName>
    <definedName name="SHEET8" localSheetId="8">#REF!</definedName>
    <definedName name="SHEET8" localSheetId="9">#REF!</definedName>
    <definedName name="SHEET8" localSheetId="1">#REF!</definedName>
    <definedName name="SHEET8">#REF!</definedName>
    <definedName name="SHEET8_2">#N/A</definedName>
    <definedName name="SHEET8_3">#N/A</definedName>
    <definedName name="SHEET8_4">#N/A</definedName>
    <definedName name="SHEET8_5">#N/A</definedName>
    <definedName name="SIXBBREAKDOWN" localSheetId="5">#REF!</definedName>
    <definedName name="SIXBBREAKDOWN" localSheetId="6">#REF!</definedName>
    <definedName name="SIXBBREAKDOWN" localSheetId="7">#REF!</definedName>
    <definedName name="SIXBBREAKDOWN" localSheetId="8">#REF!</definedName>
    <definedName name="SIXBBREAKDOWN" localSheetId="9">#REF!</definedName>
    <definedName name="SIXBBREAKDOWN" localSheetId="1">#REF!</definedName>
    <definedName name="SIXBBREAKDOWN">#REF!</definedName>
    <definedName name="SIXBBREAKDOWN_2">#N/A</definedName>
    <definedName name="SIXBBREAKDOWN_3">#N/A</definedName>
    <definedName name="SIXBBREAKDOWN_4">#N/A</definedName>
    <definedName name="SIXBBREAKDOWN_5">#N/A</definedName>
    <definedName name="SpecialPrice" localSheetId="5" hidden="1">#REF!</definedName>
    <definedName name="SpecialPrice" localSheetId="6" hidden="1">#REF!</definedName>
    <definedName name="SpecialPrice" localSheetId="7" hidden="1">#REF!</definedName>
    <definedName name="SpecialPrice" localSheetId="8" hidden="1">#REF!</definedName>
    <definedName name="SpecialPrice" localSheetId="9" hidden="1">#REF!</definedName>
    <definedName name="SpecialPrice" localSheetId="1" hidden="1">#REF!</definedName>
    <definedName name="SpecialPrice" hidden="1">#REF!</definedName>
    <definedName name="State" localSheetId="5">#REF!</definedName>
    <definedName name="State" localSheetId="6">#REF!</definedName>
    <definedName name="State" localSheetId="7">#REF!</definedName>
    <definedName name="State" localSheetId="8">#REF!</definedName>
    <definedName name="State" localSheetId="9">#REF!</definedName>
    <definedName name="State" localSheetId="1">#REF!</definedName>
    <definedName name="State">#REF!</definedName>
    <definedName name="State_2">#N/A</definedName>
    <definedName name="State_3">#N/A</definedName>
    <definedName name="State_4">#N/A</definedName>
    <definedName name="State_5">#N/A</definedName>
    <definedName name="table" localSheetId="5">#REF!</definedName>
    <definedName name="table" localSheetId="6">#REF!</definedName>
    <definedName name="table" localSheetId="7">#REF!</definedName>
    <definedName name="table" localSheetId="8">#REF!</definedName>
    <definedName name="table" localSheetId="9">#REF!</definedName>
    <definedName name="table" localSheetId="1">#REF!</definedName>
    <definedName name="table">#REF!</definedName>
    <definedName name="table_2">#N/A</definedName>
    <definedName name="table_3">#N/A</definedName>
    <definedName name="table_4">#N/A</definedName>
    <definedName name="table_5">#N/A</definedName>
    <definedName name="tbl_ProdInfo" localSheetId="5" hidden="1">#REF!</definedName>
    <definedName name="tbl_ProdInfo" localSheetId="6" hidden="1">#REF!</definedName>
    <definedName name="tbl_ProdInfo" localSheetId="7" hidden="1">#REF!</definedName>
    <definedName name="tbl_ProdInfo" localSheetId="8" hidden="1">#REF!</definedName>
    <definedName name="tbl_ProdInfo" localSheetId="9" hidden="1">#REF!</definedName>
    <definedName name="tbl_ProdInfo" localSheetId="1" hidden="1">#REF!</definedName>
    <definedName name="tbl_ProdInfo" hidden="1">#REF!</definedName>
    <definedName name="ttbl" localSheetId="5">#REF!</definedName>
    <definedName name="ttbl" localSheetId="6">#REF!</definedName>
    <definedName name="ttbl" localSheetId="7">#REF!</definedName>
    <definedName name="ttbl" localSheetId="8">#REF!</definedName>
    <definedName name="ttbl" localSheetId="9">#REF!</definedName>
    <definedName name="ttbl" localSheetId="1">#REF!</definedName>
    <definedName name="ttbl">#REF!</definedName>
    <definedName name="ttbl_2">#N/A</definedName>
    <definedName name="ttbl_3">#N/A</definedName>
    <definedName name="ttbl_4">#N/A</definedName>
    <definedName name="ttbl_5">#N/A</definedName>
    <definedName name="TWENTYLARGEST" localSheetId="5">#REF!</definedName>
    <definedName name="TWENTYLARGEST" localSheetId="6">#REF!</definedName>
    <definedName name="TWENTYLARGEST" localSheetId="7">#REF!</definedName>
    <definedName name="TWENTYLARGEST" localSheetId="8">#REF!</definedName>
    <definedName name="TWENTYLARGEST" localSheetId="9">#REF!</definedName>
    <definedName name="TWENTYLARGEST" localSheetId="1">#REF!</definedName>
    <definedName name="TWENTYLARGEST">#REF!</definedName>
    <definedName name="TWENTYLARGEST_2">#N/A</definedName>
    <definedName name="TWENTYLARGEST_3">#N/A</definedName>
    <definedName name="TWENTYLARGEST_4">#N/A</definedName>
    <definedName name="TWENTYLARGEST_5">#N/A</definedName>
    <definedName name="xxx" localSheetId="5" hidden="1">#REF!</definedName>
    <definedName name="xxx" localSheetId="6" hidden="1">#REF!</definedName>
    <definedName name="xxx" localSheetId="7" hidden="1">#REF!</definedName>
    <definedName name="xxx" localSheetId="8" hidden="1">#REF!</definedName>
    <definedName name="xxx" localSheetId="9" hidden="1">#REF!</definedName>
    <definedName name="xxx" hidden="1">#REF!</definedName>
    <definedName name="yu" localSheetId="5">'[2]Selected Indicators '!#REF!</definedName>
    <definedName name="yu" localSheetId="6">'[2]Selected Indicators '!#REF!</definedName>
    <definedName name="yu" localSheetId="7">'[2]Selected Indicators '!#REF!</definedName>
    <definedName name="yu" localSheetId="8">'[2]Selected Indicators '!#REF!</definedName>
    <definedName name="yu" localSheetId="9">'[2]Selected Indicators '!#REF!</definedName>
    <definedName name="yu" localSheetId="1">'[2]Selected Indicators '!#REF!</definedName>
    <definedName name="yu">'[2]Selected Indicators '!#REF!</definedName>
    <definedName name="yu_3">#N/A</definedName>
    <definedName name="yu_5">#N/A</definedName>
    <definedName name="Zip" localSheetId="5">#REF!</definedName>
    <definedName name="Zip" localSheetId="6">#REF!</definedName>
    <definedName name="Zip" localSheetId="7">#REF!</definedName>
    <definedName name="Zip" localSheetId="8">#REF!</definedName>
    <definedName name="Zip" localSheetId="9">#REF!</definedName>
    <definedName name="Zip" localSheetId="1">#REF!</definedName>
    <definedName name="Zip">#REF!</definedName>
    <definedName name="Zip_2">#N/A</definedName>
    <definedName name="Zip_3">#N/A</definedName>
    <definedName name="Zip_4">#N/A</definedName>
    <definedName name="Zip_5">#N/A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5" i="75" l="1"/>
  <c r="H95" i="75"/>
  <c r="G95" i="75"/>
  <c r="F95" i="75"/>
  <c r="E95" i="75"/>
  <c r="D95" i="75"/>
  <c r="C95" i="75"/>
  <c r="I94" i="75"/>
  <c r="H94" i="75"/>
  <c r="G94" i="75"/>
  <c r="F94" i="75"/>
  <c r="E94" i="75"/>
  <c r="D94" i="75"/>
  <c r="C94" i="75"/>
  <c r="I93" i="75"/>
  <c r="H93" i="75"/>
  <c r="G93" i="75"/>
  <c r="F93" i="75"/>
  <c r="E93" i="75"/>
  <c r="D93" i="75"/>
  <c r="C93" i="75"/>
  <c r="B90" i="75"/>
  <c r="I89" i="75"/>
  <c r="I91" i="75" s="1"/>
  <c r="I88" i="75"/>
  <c r="I90" i="75" s="1"/>
  <c r="H88" i="75"/>
  <c r="H89" i="75" s="1"/>
  <c r="H91" i="75" s="1"/>
  <c r="I78" i="75"/>
  <c r="H78" i="75"/>
  <c r="G78" i="75"/>
  <c r="G88" i="75" s="1"/>
  <c r="F78" i="75"/>
  <c r="F88" i="75" s="1"/>
  <c r="E78" i="75"/>
  <c r="E88" i="75" s="1"/>
  <c r="D78" i="75"/>
  <c r="D88" i="75" s="1"/>
  <c r="C78" i="75"/>
  <c r="C88" i="75" s="1"/>
  <c r="B78" i="75"/>
  <c r="B88" i="75" s="1"/>
  <c r="B89" i="75" s="1"/>
  <c r="B91" i="75" s="1"/>
  <c r="I76" i="75"/>
  <c r="H76" i="75"/>
  <c r="G76" i="75"/>
  <c r="F76" i="75"/>
  <c r="E76" i="75"/>
  <c r="D76" i="75"/>
  <c r="C76" i="75"/>
  <c r="B76" i="75"/>
  <c r="I74" i="75"/>
  <c r="H74" i="75"/>
  <c r="Q59" i="75" s="1"/>
  <c r="G74" i="75"/>
  <c r="P74" i="75" s="1"/>
  <c r="F74" i="75"/>
  <c r="O74" i="75" s="1"/>
  <c r="E74" i="75"/>
  <c r="N74" i="75" s="1"/>
  <c r="D74" i="75"/>
  <c r="M74" i="75" s="1"/>
  <c r="C74" i="75"/>
  <c r="L74" i="75" s="1"/>
  <c r="B74" i="75"/>
  <c r="K74" i="75" s="1"/>
  <c r="R72" i="75"/>
  <c r="I72" i="75"/>
  <c r="H72" i="75"/>
  <c r="G72" i="75"/>
  <c r="P72" i="75" s="1"/>
  <c r="F72" i="75"/>
  <c r="O72" i="75" s="1"/>
  <c r="E72" i="75"/>
  <c r="N72" i="75" s="1"/>
  <c r="D72" i="75"/>
  <c r="M72" i="75" s="1"/>
  <c r="C72" i="75"/>
  <c r="L72" i="75" s="1"/>
  <c r="B72" i="75"/>
  <c r="K72" i="75" s="1"/>
  <c r="I71" i="75"/>
  <c r="H71" i="75"/>
  <c r="G71" i="75"/>
  <c r="P71" i="75" s="1"/>
  <c r="F71" i="75"/>
  <c r="O71" i="75" s="1"/>
  <c r="E71" i="75"/>
  <c r="N71" i="75" s="1"/>
  <c r="D71" i="75"/>
  <c r="M71" i="75" s="1"/>
  <c r="C71" i="75"/>
  <c r="L71" i="75" s="1"/>
  <c r="B71" i="75"/>
  <c r="K71" i="75" s="1"/>
  <c r="I70" i="75"/>
  <c r="H70" i="75"/>
  <c r="G70" i="75"/>
  <c r="P70" i="75" s="1"/>
  <c r="F70" i="75"/>
  <c r="O70" i="75" s="1"/>
  <c r="E70" i="75"/>
  <c r="N70" i="75" s="1"/>
  <c r="D70" i="75"/>
  <c r="M70" i="75" s="1"/>
  <c r="C70" i="75"/>
  <c r="L70" i="75" s="1"/>
  <c r="B70" i="75"/>
  <c r="K70" i="75" s="1"/>
  <c r="M69" i="75"/>
  <c r="I69" i="75"/>
  <c r="R69" i="75" s="1"/>
  <c r="H69" i="75"/>
  <c r="G69" i="75"/>
  <c r="P69" i="75" s="1"/>
  <c r="F69" i="75"/>
  <c r="O69" i="75" s="1"/>
  <c r="E69" i="75"/>
  <c r="N69" i="75" s="1"/>
  <c r="D69" i="75"/>
  <c r="C69" i="75"/>
  <c r="L69" i="75" s="1"/>
  <c r="B69" i="75"/>
  <c r="K69" i="75" s="1"/>
  <c r="I68" i="75"/>
  <c r="R68" i="75" s="1"/>
  <c r="H68" i="75"/>
  <c r="G68" i="75"/>
  <c r="P68" i="75" s="1"/>
  <c r="F68" i="75"/>
  <c r="O68" i="75" s="1"/>
  <c r="E68" i="75"/>
  <c r="N68" i="75" s="1"/>
  <c r="D68" i="75"/>
  <c r="M68" i="75" s="1"/>
  <c r="C68" i="75"/>
  <c r="L68" i="75" s="1"/>
  <c r="B68" i="75"/>
  <c r="K68" i="75" s="1"/>
  <c r="R67" i="75"/>
  <c r="I67" i="75"/>
  <c r="H67" i="75"/>
  <c r="G67" i="75"/>
  <c r="P67" i="75" s="1"/>
  <c r="F67" i="75"/>
  <c r="O67" i="75" s="1"/>
  <c r="E67" i="75"/>
  <c r="N67" i="75" s="1"/>
  <c r="D67" i="75"/>
  <c r="M67" i="75" s="1"/>
  <c r="C67" i="75"/>
  <c r="L67" i="75" s="1"/>
  <c r="B67" i="75"/>
  <c r="K67" i="75" s="1"/>
  <c r="L66" i="75"/>
  <c r="I66" i="75"/>
  <c r="H66" i="75"/>
  <c r="G66" i="75"/>
  <c r="P66" i="75" s="1"/>
  <c r="F66" i="75"/>
  <c r="O66" i="75" s="1"/>
  <c r="E66" i="75"/>
  <c r="N66" i="75" s="1"/>
  <c r="D66" i="75"/>
  <c r="M66" i="75" s="1"/>
  <c r="C66" i="75"/>
  <c r="B66" i="75"/>
  <c r="K66" i="75" s="1"/>
  <c r="I65" i="75"/>
  <c r="R65" i="75" s="1"/>
  <c r="H65" i="75"/>
  <c r="G65" i="75"/>
  <c r="P65" i="75" s="1"/>
  <c r="F65" i="75"/>
  <c r="O65" i="75" s="1"/>
  <c r="E65" i="75"/>
  <c r="N65" i="75" s="1"/>
  <c r="D65" i="75"/>
  <c r="M65" i="75" s="1"/>
  <c r="C65" i="75"/>
  <c r="L65" i="75" s="1"/>
  <c r="B65" i="75"/>
  <c r="K65" i="75" s="1"/>
  <c r="R64" i="75"/>
  <c r="I64" i="75"/>
  <c r="H64" i="75"/>
  <c r="G64" i="75"/>
  <c r="P64" i="75" s="1"/>
  <c r="F64" i="75"/>
  <c r="O64" i="75" s="1"/>
  <c r="E64" i="75"/>
  <c r="N64" i="75" s="1"/>
  <c r="D64" i="75"/>
  <c r="M64" i="75" s="1"/>
  <c r="C64" i="75"/>
  <c r="L64" i="75" s="1"/>
  <c r="B64" i="75"/>
  <c r="K64" i="75" s="1"/>
  <c r="I63" i="75"/>
  <c r="H63" i="75"/>
  <c r="G63" i="75"/>
  <c r="P63" i="75" s="1"/>
  <c r="F63" i="75"/>
  <c r="O63" i="75" s="1"/>
  <c r="E63" i="75"/>
  <c r="N63" i="75" s="1"/>
  <c r="D63" i="75"/>
  <c r="M63" i="75" s="1"/>
  <c r="C63" i="75"/>
  <c r="L63" i="75" s="1"/>
  <c r="B63" i="75"/>
  <c r="K63" i="75" s="1"/>
  <c r="I61" i="75"/>
  <c r="R61" i="75" s="1"/>
  <c r="AA31" i="75" s="1"/>
  <c r="H61" i="75"/>
  <c r="G61" i="75"/>
  <c r="P61" i="75" s="1"/>
  <c r="Y31" i="75" s="1"/>
  <c r="F61" i="75"/>
  <c r="O61" i="75" s="1"/>
  <c r="E61" i="75"/>
  <c r="N61" i="75" s="1"/>
  <c r="W31" i="75" s="1"/>
  <c r="D61" i="75"/>
  <c r="M61" i="75" s="1"/>
  <c r="V31" i="75" s="1"/>
  <c r="C61" i="75"/>
  <c r="L61" i="75" s="1"/>
  <c r="U31" i="75" s="1"/>
  <c r="B61" i="75"/>
  <c r="K61" i="75" s="1"/>
  <c r="T31" i="75" s="1"/>
  <c r="I59" i="75"/>
  <c r="R59" i="75" s="1"/>
  <c r="H59" i="75"/>
  <c r="G59" i="75"/>
  <c r="P59" i="75" s="1"/>
  <c r="F59" i="75"/>
  <c r="O59" i="75" s="1"/>
  <c r="E59" i="75"/>
  <c r="N59" i="75" s="1"/>
  <c r="D59" i="75"/>
  <c r="M59" i="75" s="1"/>
  <c r="C59" i="75"/>
  <c r="L59" i="75" s="1"/>
  <c r="B59" i="75"/>
  <c r="K59" i="75" s="1"/>
  <c r="I58" i="75"/>
  <c r="R58" i="75" s="1"/>
  <c r="H58" i="75"/>
  <c r="G58" i="75"/>
  <c r="P58" i="75" s="1"/>
  <c r="F58" i="75"/>
  <c r="O58" i="75" s="1"/>
  <c r="E58" i="75"/>
  <c r="N58" i="75" s="1"/>
  <c r="D58" i="75"/>
  <c r="M58" i="75" s="1"/>
  <c r="C58" i="75"/>
  <c r="L58" i="75" s="1"/>
  <c r="B58" i="75"/>
  <c r="B53" i="75" s="1"/>
  <c r="K53" i="75" s="1"/>
  <c r="T30" i="75" s="1"/>
  <c r="R57" i="75"/>
  <c r="I57" i="75"/>
  <c r="H57" i="75"/>
  <c r="G57" i="75"/>
  <c r="P57" i="75" s="1"/>
  <c r="F57" i="75"/>
  <c r="O57" i="75" s="1"/>
  <c r="E57" i="75"/>
  <c r="N57" i="75" s="1"/>
  <c r="D57" i="75"/>
  <c r="M57" i="75" s="1"/>
  <c r="C57" i="75"/>
  <c r="L57" i="75" s="1"/>
  <c r="B57" i="75"/>
  <c r="K57" i="75" s="1"/>
  <c r="M56" i="75"/>
  <c r="I56" i="75"/>
  <c r="H56" i="75"/>
  <c r="G56" i="75"/>
  <c r="P56" i="75" s="1"/>
  <c r="F56" i="75"/>
  <c r="O56" i="75" s="1"/>
  <c r="E56" i="75"/>
  <c r="N56" i="75" s="1"/>
  <c r="D56" i="75"/>
  <c r="C56" i="75"/>
  <c r="L56" i="75" s="1"/>
  <c r="B56" i="75"/>
  <c r="K56" i="75" s="1"/>
  <c r="I55" i="75"/>
  <c r="H55" i="75"/>
  <c r="G55" i="75"/>
  <c r="P55" i="75" s="1"/>
  <c r="F55" i="75"/>
  <c r="O55" i="75" s="1"/>
  <c r="E55" i="75"/>
  <c r="N55" i="75" s="1"/>
  <c r="D55" i="75"/>
  <c r="C55" i="75"/>
  <c r="C53" i="75" s="1"/>
  <c r="L53" i="75" s="1"/>
  <c r="U30" i="75" s="1"/>
  <c r="B55" i="75"/>
  <c r="K55" i="75" s="1"/>
  <c r="G53" i="75"/>
  <c r="P53" i="75" s="1"/>
  <c r="F53" i="75"/>
  <c r="O53" i="75" s="1"/>
  <c r="X30" i="75" s="1"/>
  <c r="E53" i="75"/>
  <c r="N53" i="75" s="1"/>
  <c r="I51" i="75"/>
  <c r="H51" i="75"/>
  <c r="G51" i="75"/>
  <c r="P51" i="75" s="1"/>
  <c r="F51" i="75"/>
  <c r="O51" i="75" s="1"/>
  <c r="E51" i="75"/>
  <c r="N51" i="75" s="1"/>
  <c r="D51" i="75"/>
  <c r="M51" i="75" s="1"/>
  <c r="C51" i="75"/>
  <c r="L51" i="75" s="1"/>
  <c r="B51" i="75"/>
  <c r="K51" i="75" s="1"/>
  <c r="I50" i="75"/>
  <c r="R50" i="75" s="1"/>
  <c r="H50" i="75"/>
  <c r="G50" i="75"/>
  <c r="P50" i="75" s="1"/>
  <c r="F50" i="75"/>
  <c r="O50" i="75" s="1"/>
  <c r="E50" i="75"/>
  <c r="N50" i="75" s="1"/>
  <c r="D50" i="75"/>
  <c r="M50" i="75" s="1"/>
  <c r="C50" i="75"/>
  <c r="L50" i="75" s="1"/>
  <c r="B50" i="75"/>
  <c r="K50" i="75" s="1"/>
  <c r="I49" i="75"/>
  <c r="R49" i="75" s="1"/>
  <c r="H49" i="75"/>
  <c r="G49" i="75"/>
  <c r="P49" i="75" s="1"/>
  <c r="F49" i="75"/>
  <c r="O49" i="75" s="1"/>
  <c r="E49" i="75"/>
  <c r="N49" i="75" s="1"/>
  <c r="D49" i="75"/>
  <c r="M49" i="75" s="1"/>
  <c r="C49" i="75"/>
  <c r="L49" i="75" s="1"/>
  <c r="B49" i="75"/>
  <c r="K49" i="75" s="1"/>
  <c r="I48" i="75"/>
  <c r="R48" i="75" s="1"/>
  <c r="H48" i="75"/>
  <c r="G48" i="75"/>
  <c r="P48" i="75" s="1"/>
  <c r="F48" i="75"/>
  <c r="O48" i="75" s="1"/>
  <c r="E48" i="75"/>
  <c r="N48" i="75" s="1"/>
  <c r="D48" i="75"/>
  <c r="M48" i="75" s="1"/>
  <c r="C48" i="75"/>
  <c r="L48" i="75" s="1"/>
  <c r="B48" i="75"/>
  <c r="K48" i="75" s="1"/>
  <c r="R47" i="75"/>
  <c r="I47" i="75"/>
  <c r="H47" i="75"/>
  <c r="G47" i="75"/>
  <c r="P47" i="75" s="1"/>
  <c r="F47" i="75"/>
  <c r="O47" i="75" s="1"/>
  <c r="E47" i="75"/>
  <c r="N47" i="75" s="1"/>
  <c r="D47" i="75"/>
  <c r="M47" i="75" s="1"/>
  <c r="C47" i="75"/>
  <c r="L47" i="75" s="1"/>
  <c r="B47" i="75"/>
  <c r="K47" i="75" s="1"/>
  <c r="I45" i="75"/>
  <c r="H45" i="75"/>
  <c r="Q45" i="75" s="1"/>
  <c r="Z29" i="75" s="1"/>
  <c r="G45" i="75"/>
  <c r="P45" i="75" s="1"/>
  <c r="F45" i="75"/>
  <c r="O45" i="75" s="1"/>
  <c r="E45" i="75"/>
  <c r="N45" i="75" s="1"/>
  <c r="D45" i="75"/>
  <c r="M45" i="75" s="1"/>
  <c r="V29" i="75" s="1"/>
  <c r="C45" i="75"/>
  <c r="L45" i="75" s="1"/>
  <c r="U29" i="75" s="1"/>
  <c r="B45" i="75"/>
  <c r="K45" i="75" s="1"/>
  <c r="T29" i="75" s="1"/>
  <c r="I37" i="75"/>
  <c r="H37" i="75"/>
  <c r="P37" i="75" s="1"/>
  <c r="G37" i="75"/>
  <c r="O37" i="75" s="1"/>
  <c r="F37" i="75"/>
  <c r="N37" i="75" s="1"/>
  <c r="E37" i="75"/>
  <c r="M37" i="75" s="1"/>
  <c r="D37" i="75"/>
  <c r="C37" i="75"/>
  <c r="L37" i="75" s="1"/>
  <c r="B37" i="75"/>
  <c r="K37" i="75" s="1"/>
  <c r="I35" i="75"/>
  <c r="H35" i="75"/>
  <c r="G35" i="75"/>
  <c r="F35" i="75"/>
  <c r="E35" i="75"/>
  <c r="D35" i="75"/>
  <c r="C35" i="75"/>
  <c r="B35" i="75"/>
  <c r="P33" i="75"/>
  <c r="O33" i="75"/>
  <c r="I33" i="75"/>
  <c r="H33" i="75"/>
  <c r="Q33" i="75" s="1"/>
  <c r="G33" i="75"/>
  <c r="F33" i="75"/>
  <c r="N33" i="75" s="1"/>
  <c r="E33" i="75"/>
  <c r="M33" i="75" s="1"/>
  <c r="D33" i="75"/>
  <c r="L33" i="75" s="1"/>
  <c r="C33" i="75"/>
  <c r="B33" i="75"/>
  <c r="K33" i="75" s="1"/>
  <c r="X31" i="75"/>
  <c r="Q31" i="75"/>
  <c r="P31" i="75"/>
  <c r="I31" i="75"/>
  <c r="H31" i="75"/>
  <c r="G31" i="75"/>
  <c r="O31" i="75" s="1"/>
  <c r="F31" i="75"/>
  <c r="E31" i="75"/>
  <c r="M31" i="75" s="1"/>
  <c r="D31" i="75"/>
  <c r="L31" i="75" s="1"/>
  <c r="C31" i="75"/>
  <c r="K31" i="75" s="1"/>
  <c r="B31" i="75"/>
  <c r="Y30" i="75"/>
  <c r="W30" i="75"/>
  <c r="Q30" i="75"/>
  <c r="I30" i="75"/>
  <c r="H30" i="75"/>
  <c r="P30" i="75" s="1"/>
  <c r="G30" i="75"/>
  <c r="F30" i="75"/>
  <c r="N30" i="75" s="1"/>
  <c r="E30" i="75"/>
  <c r="D30" i="75"/>
  <c r="L30" i="75" s="1"/>
  <c r="C30" i="75"/>
  <c r="K30" i="75" s="1"/>
  <c r="B30" i="75"/>
  <c r="Y29" i="75"/>
  <c r="X29" i="75"/>
  <c r="W29" i="75"/>
  <c r="P29" i="75"/>
  <c r="O29" i="75"/>
  <c r="I29" i="75"/>
  <c r="Q29" i="75" s="1"/>
  <c r="H29" i="75"/>
  <c r="G29" i="75"/>
  <c r="F29" i="75"/>
  <c r="N29" i="75" s="1"/>
  <c r="E29" i="75"/>
  <c r="M29" i="75" s="1"/>
  <c r="D29" i="75"/>
  <c r="C29" i="75"/>
  <c r="K29" i="75" s="1"/>
  <c r="B29" i="75"/>
  <c r="O28" i="75"/>
  <c r="N28" i="75"/>
  <c r="I28" i="75"/>
  <c r="Q28" i="75" s="1"/>
  <c r="H28" i="75"/>
  <c r="P28" i="75" s="1"/>
  <c r="G28" i="75"/>
  <c r="F28" i="75"/>
  <c r="E28" i="75"/>
  <c r="M28" i="75" s="1"/>
  <c r="D28" i="75"/>
  <c r="C28" i="75"/>
  <c r="L28" i="75" s="1"/>
  <c r="B28" i="75"/>
  <c r="K28" i="75" s="1"/>
  <c r="I27" i="75"/>
  <c r="Q27" i="75" s="1"/>
  <c r="H27" i="75"/>
  <c r="P27" i="75" s="1"/>
  <c r="G27" i="75"/>
  <c r="O27" i="75" s="1"/>
  <c r="F27" i="75"/>
  <c r="E27" i="75"/>
  <c r="N27" i="75" s="1"/>
  <c r="D27" i="75"/>
  <c r="M27" i="75" s="1"/>
  <c r="C27" i="75"/>
  <c r="B27" i="75"/>
  <c r="K27" i="75" s="1"/>
  <c r="Q26" i="75"/>
  <c r="I26" i="75"/>
  <c r="H26" i="75"/>
  <c r="P26" i="75" s="1"/>
  <c r="G26" i="75"/>
  <c r="O26" i="75" s="1"/>
  <c r="F26" i="75"/>
  <c r="N26" i="75" s="1"/>
  <c r="E26" i="75"/>
  <c r="D26" i="75"/>
  <c r="M26" i="75" s="1"/>
  <c r="C26" i="75"/>
  <c r="L26" i="75" s="1"/>
  <c r="B26" i="75"/>
  <c r="K26" i="75" s="1"/>
  <c r="P25" i="75"/>
  <c r="I25" i="75"/>
  <c r="Q25" i="75" s="1"/>
  <c r="H25" i="75"/>
  <c r="G25" i="75"/>
  <c r="O25" i="75" s="1"/>
  <c r="F25" i="75"/>
  <c r="N25" i="75" s="1"/>
  <c r="E25" i="75"/>
  <c r="M25" i="75" s="1"/>
  <c r="D25" i="75"/>
  <c r="C25" i="75"/>
  <c r="L25" i="75" s="1"/>
  <c r="B25" i="75"/>
  <c r="K25" i="75" s="1"/>
  <c r="Q24" i="75"/>
  <c r="I24" i="75"/>
  <c r="H24" i="75"/>
  <c r="P24" i="75" s="1"/>
  <c r="G24" i="75"/>
  <c r="F24" i="75"/>
  <c r="N24" i="75" s="1"/>
  <c r="E24" i="75"/>
  <c r="M24" i="75" s="1"/>
  <c r="D24" i="75"/>
  <c r="L24" i="75" s="1"/>
  <c r="C24" i="75"/>
  <c r="B24" i="75"/>
  <c r="K24" i="75" s="1"/>
  <c r="P23" i="75"/>
  <c r="N23" i="75"/>
  <c r="I23" i="75"/>
  <c r="Q23" i="75" s="1"/>
  <c r="H23" i="75"/>
  <c r="G23" i="75"/>
  <c r="F23" i="75"/>
  <c r="O23" i="75" s="1"/>
  <c r="E23" i="75"/>
  <c r="M23" i="75" s="1"/>
  <c r="D23" i="75"/>
  <c r="L23" i="75" s="1"/>
  <c r="C23" i="75"/>
  <c r="K23" i="75" s="1"/>
  <c r="B23" i="75"/>
  <c r="P22" i="75"/>
  <c r="N22" i="75"/>
  <c r="M22" i="75"/>
  <c r="I22" i="75"/>
  <c r="Q22" i="75" s="1"/>
  <c r="H22" i="75"/>
  <c r="G22" i="75"/>
  <c r="F22" i="75"/>
  <c r="O22" i="75" s="1"/>
  <c r="E22" i="75"/>
  <c r="D22" i="75"/>
  <c r="C22" i="75"/>
  <c r="K22" i="75" s="1"/>
  <c r="B22" i="75"/>
  <c r="V20" i="75"/>
  <c r="I20" i="75"/>
  <c r="Q20" i="75" s="1"/>
  <c r="T5" i="75" s="1"/>
  <c r="H20" i="75"/>
  <c r="P20" i="75" s="1"/>
  <c r="G20" i="75"/>
  <c r="O20" i="75" s="1"/>
  <c r="F20" i="75"/>
  <c r="N20" i="75" s="1"/>
  <c r="E20" i="75"/>
  <c r="D20" i="75"/>
  <c r="M20" i="75" s="1"/>
  <c r="C20" i="75"/>
  <c r="L20" i="75" s="1"/>
  <c r="B20" i="75"/>
  <c r="Z19" i="75"/>
  <c r="Y19" i="75"/>
  <c r="Q18" i="75"/>
  <c r="Z22" i="75" s="1"/>
  <c r="P18" i="75"/>
  <c r="Y22" i="75" s="1"/>
  <c r="I18" i="75"/>
  <c r="H18" i="75"/>
  <c r="G18" i="75"/>
  <c r="O18" i="75" s="1"/>
  <c r="X22" i="75" s="1"/>
  <c r="F18" i="75"/>
  <c r="E18" i="75"/>
  <c r="M18" i="75" s="1"/>
  <c r="V22" i="75" s="1"/>
  <c r="D18" i="75"/>
  <c r="L18" i="75" s="1"/>
  <c r="U22" i="75" s="1"/>
  <c r="C18" i="75"/>
  <c r="K18" i="75" s="1"/>
  <c r="T22" i="75" s="1"/>
  <c r="B18" i="75"/>
  <c r="Q17" i="75"/>
  <c r="Z21" i="75" s="1"/>
  <c r="O17" i="75"/>
  <c r="X21" i="75" s="1"/>
  <c r="M17" i="75"/>
  <c r="V21" i="75" s="1"/>
  <c r="I17" i="75"/>
  <c r="H17" i="75"/>
  <c r="G17" i="75"/>
  <c r="P17" i="75" s="1"/>
  <c r="Y21" i="75" s="1"/>
  <c r="F17" i="75"/>
  <c r="N17" i="75" s="1"/>
  <c r="W21" i="75" s="1"/>
  <c r="E17" i="75"/>
  <c r="D17" i="75"/>
  <c r="L17" i="75" s="1"/>
  <c r="U21" i="75" s="1"/>
  <c r="C17" i="75"/>
  <c r="K17" i="75" s="1"/>
  <c r="T21" i="75" s="1"/>
  <c r="B17" i="75"/>
  <c r="M16" i="75"/>
  <c r="I16" i="75"/>
  <c r="Q16" i="75" s="1"/>
  <c r="Z20" i="75" s="1"/>
  <c r="H16" i="75"/>
  <c r="G16" i="75"/>
  <c r="F16" i="75"/>
  <c r="N16" i="75" s="1"/>
  <c r="W20" i="75" s="1"/>
  <c r="E16" i="75"/>
  <c r="D16" i="75"/>
  <c r="L16" i="75" s="1"/>
  <c r="U20" i="75" s="1"/>
  <c r="C16" i="75"/>
  <c r="K16" i="75" s="1"/>
  <c r="T20" i="75" s="1"/>
  <c r="B16" i="75"/>
  <c r="I15" i="75"/>
  <c r="Q15" i="75" s="1"/>
  <c r="H15" i="75"/>
  <c r="P15" i="75" s="1"/>
  <c r="G15" i="75"/>
  <c r="F15" i="75"/>
  <c r="N15" i="75" s="1"/>
  <c r="W19" i="75" s="1"/>
  <c r="E15" i="75"/>
  <c r="D15" i="75"/>
  <c r="M15" i="75" s="1"/>
  <c r="V19" i="75" s="1"/>
  <c r="C15" i="75"/>
  <c r="B15" i="75"/>
  <c r="I14" i="75"/>
  <c r="Q14" i="75" s="1"/>
  <c r="Z18" i="75" s="1"/>
  <c r="H14" i="75"/>
  <c r="P14" i="75" s="1"/>
  <c r="Y18" i="75" s="1"/>
  <c r="G14" i="75"/>
  <c r="O14" i="75" s="1"/>
  <c r="X18" i="75" s="1"/>
  <c r="F14" i="75"/>
  <c r="E14" i="75"/>
  <c r="D14" i="75"/>
  <c r="M14" i="75" s="1"/>
  <c r="V18" i="75" s="1"/>
  <c r="C14" i="75"/>
  <c r="B14" i="75"/>
  <c r="K14" i="75" s="1"/>
  <c r="T18" i="75" s="1"/>
  <c r="H12" i="75"/>
  <c r="T11" i="75"/>
  <c r="Q10" i="75"/>
  <c r="Z11" i="75" s="1"/>
  <c r="P10" i="75"/>
  <c r="Y11" i="75" s="1"/>
  <c r="I10" i="75"/>
  <c r="H10" i="75"/>
  <c r="G10" i="75"/>
  <c r="O10" i="75" s="1"/>
  <c r="X11" i="75" s="1"/>
  <c r="F10" i="75"/>
  <c r="E10" i="75"/>
  <c r="M10" i="75" s="1"/>
  <c r="V11" i="75" s="1"/>
  <c r="D10" i="75"/>
  <c r="L10" i="75" s="1"/>
  <c r="U11" i="75" s="1"/>
  <c r="C10" i="75"/>
  <c r="K10" i="75" s="1"/>
  <c r="B10" i="75"/>
  <c r="V9" i="75"/>
  <c r="P9" i="75"/>
  <c r="Y10" i="75" s="1"/>
  <c r="M9" i="75"/>
  <c r="V10" i="75" s="1"/>
  <c r="I9" i="75"/>
  <c r="Q9" i="75" s="1"/>
  <c r="Z10" i="75" s="1"/>
  <c r="H9" i="75"/>
  <c r="G9" i="75"/>
  <c r="O9" i="75" s="1"/>
  <c r="X10" i="75" s="1"/>
  <c r="F9" i="75"/>
  <c r="N9" i="75" s="1"/>
  <c r="W10" i="75" s="1"/>
  <c r="E9" i="75"/>
  <c r="D9" i="75"/>
  <c r="L9" i="75" s="1"/>
  <c r="U10" i="75" s="1"/>
  <c r="C9" i="75"/>
  <c r="K9" i="75" s="1"/>
  <c r="T10" i="75" s="1"/>
  <c r="B9" i="75"/>
  <c r="W8" i="75"/>
  <c r="V8" i="75"/>
  <c r="U8" i="75"/>
  <c r="I8" i="75"/>
  <c r="Q8" i="75" s="1"/>
  <c r="Z9" i="75" s="1"/>
  <c r="H8" i="75"/>
  <c r="P8" i="75" s="1"/>
  <c r="Y9" i="75" s="1"/>
  <c r="G8" i="75"/>
  <c r="O8" i="75" s="1"/>
  <c r="X9" i="75" s="1"/>
  <c r="F8" i="75"/>
  <c r="E8" i="75"/>
  <c r="N8" i="75" s="1"/>
  <c r="W9" i="75" s="1"/>
  <c r="D8" i="75"/>
  <c r="M8" i="75" s="1"/>
  <c r="C8" i="75"/>
  <c r="B8" i="75"/>
  <c r="K8" i="75" s="1"/>
  <c r="T9" i="75" s="1"/>
  <c r="I7" i="75"/>
  <c r="H7" i="75"/>
  <c r="P7" i="75" s="1"/>
  <c r="G7" i="75"/>
  <c r="O7" i="75" s="1"/>
  <c r="F7" i="75"/>
  <c r="N7" i="75" s="1"/>
  <c r="E7" i="75"/>
  <c r="D7" i="75"/>
  <c r="M7" i="75" s="1"/>
  <c r="C7" i="75"/>
  <c r="K7" i="75" s="1"/>
  <c r="B7" i="75"/>
  <c r="I6" i="75"/>
  <c r="H6" i="75"/>
  <c r="G6" i="75"/>
  <c r="O6" i="75" s="1"/>
  <c r="X8" i="75" s="1"/>
  <c r="F6" i="75"/>
  <c r="N6" i="75" s="1"/>
  <c r="E6" i="75"/>
  <c r="M6" i="75" s="1"/>
  <c r="D6" i="75"/>
  <c r="C6" i="75"/>
  <c r="L6" i="75" s="1"/>
  <c r="B6" i="75"/>
  <c r="K6" i="75" s="1"/>
  <c r="T8" i="75" s="1"/>
  <c r="Q4" i="75"/>
  <c r="T3" i="75" s="1"/>
  <c r="I4" i="75"/>
  <c r="H4" i="75"/>
  <c r="P4" i="75" s="1"/>
  <c r="G4" i="75"/>
  <c r="O4" i="75" s="1"/>
  <c r="F4" i="75"/>
  <c r="N4" i="75" s="1"/>
  <c r="E4" i="75"/>
  <c r="D4" i="75"/>
  <c r="M4" i="75" s="1"/>
  <c r="C4" i="75"/>
  <c r="L4" i="75" s="1"/>
  <c r="B4" i="75"/>
  <c r="K4" i="75" s="1"/>
  <c r="H69" i="59"/>
  <c r="G69" i="59"/>
  <c r="F69" i="59"/>
  <c r="E69" i="59"/>
  <c r="D69" i="59"/>
  <c r="C69" i="59"/>
  <c r="B69" i="59"/>
  <c r="I67" i="59"/>
  <c r="I69" i="59" s="1"/>
  <c r="I66" i="59" s="1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H34" i="59"/>
  <c r="G34" i="59"/>
  <c r="F34" i="59"/>
  <c r="E34" i="59"/>
  <c r="D34" i="59"/>
  <c r="C34" i="59"/>
  <c r="B34" i="59"/>
  <c r="I32" i="59"/>
  <c r="I34" i="59" s="1"/>
  <c r="I31" i="59"/>
  <c r="H31" i="59"/>
  <c r="G31" i="59"/>
  <c r="F31" i="59"/>
  <c r="E31" i="59"/>
  <c r="D31" i="59"/>
  <c r="C31" i="59"/>
  <c r="B31" i="59"/>
  <c r="I30" i="59"/>
  <c r="I29" i="59"/>
  <c r="I28" i="59"/>
  <c r="I27" i="59"/>
  <c r="I26" i="59"/>
  <c r="I25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11" i="59"/>
  <c r="I10" i="59"/>
  <c r="I9" i="59"/>
  <c r="I8" i="59"/>
  <c r="I7" i="59"/>
  <c r="I6" i="59"/>
  <c r="I30" i="72"/>
  <c r="J64" i="72" s="1"/>
  <c r="H30" i="72"/>
  <c r="H64" i="72" s="1"/>
  <c r="G30" i="72"/>
  <c r="G64" i="72" s="1"/>
  <c r="F30" i="72"/>
  <c r="F64" i="72" s="1"/>
  <c r="E30" i="72"/>
  <c r="D30" i="72"/>
  <c r="D64" i="72" s="1"/>
  <c r="C30" i="72"/>
  <c r="I28" i="72"/>
  <c r="H28" i="72"/>
  <c r="G28" i="72"/>
  <c r="F28" i="72"/>
  <c r="E28" i="72"/>
  <c r="D28" i="72"/>
  <c r="C28" i="72"/>
  <c r="I27" i="72"/>
  <c r="H27" i="72"/>
  <c r="G27" i="72"/>
  <c r="F27" i="72"/>
  <c r="E27" i="72"/>
  <c r="D27" i="72"/>
  <c r="C27" i="72"/>
  <c r="I26" i="72"/>
  <c r="H26" i="72"/>
  <c r="G26" i="72"/>
  <c r="F26" i="72"/>
  <c r="E26" i="72"/>
  <c r="D26" i="72"/>
  <c r="C26" i="72"/>
  <c r="I25" i="72"/>
  <c r="H25" i="72"/>
  <c r="G25" i="72"/>
  <c r="F25" i="72"/>
  <c r="E25" i="72"/>
  <c r="D25" i="72"/>
  <c r="C25" i="72"/>
  <c r="I24" i="72"/>
  <c r="H24" i="72"/>
  <c r="G24" i="72"/>
  <c r="F24" i="72"/>
  <c r="E24" i="72"/>
  <c r="D24" i="72"/>
  <c r="C24" i="72"/>
  <c r="I23" i="72"/>
  <c r="H23" i="72"/>
  <c r="H51" i="72" s="1"/>
  <c r="G23" i="72"/>
  <c r="F23" i="72"/>
  <c r="F51" i="72" s="1"/>
  <c r="E23" i="72"/>
  <c r="E51" i="72" s="1"/>
  <c r="D23" i="72"/>
  <c r="C23" i="72"/>
  <c r="I22" i="72"/>
  <c r="H22" i="72"/>
  <c r="G22" i="72"/>
  <c r="F22" i="72"/>
  <c r="E22" i="72"/>
  <c r="E50" i="72" s="1"/>
  <c r="D22" i="72"/>
  <c r="D50" i="72" s="1"/>
  <c r="C22" i="72"/>
  <c r="I21" i="72"/>
  <c r="J49" i="72" s="1"/>
  <c r="H21" i="72"/>
  <c r="G21" i="72"/>
  <c r="F21" i="72"/>
  <c r="F49" i="72" s="1"/>
  <c r="E21" i="72"/>
  <c r="D21" i="72"/>
  <c r="D49" i="72" s="1"/>
  <c r="C21" i="72"/>
  <c r="I20" i="72"/>
  <c r="J48" i="72" s="1"/>
  <c r="H20" i="72"/>
  <c r="G20" i="72"/>
  <c r="F20" i="72"/>
  <c r="E20" i="72"/>
  <c r="D20" i="72"/>
  <c r="C20" i="72"/>
  <c r="I19" i="72"/>
  <c r="J47" i="72" s="1"/>
  <c r="H19" i="72"/>
  <c r="G19" i="72"/>
  <c r="F19" i="72"/>
  <c r="E19" i="72"/>
  <c r="E47" i="72" s="1"/>
  <c r="D19" i="72"/>
  <c r="D47" i="72" s="1"/>
  <c r="C19" i="72"/>
  <c r="I18" i="72"/>
  <c r="J46" i="72" s="1"/>
  <c r="H18" i="72"/>
  <c r="H46" i="72" s="1"/>
  <c r="G18" i="72"/>
  <c r="G46" i="72" s="1"/>
  <c r="F18" i="72"/>
  <c r="E18" i="72"/>
  <c r="D18" i="72"/>
  <c r="D46" i="72" s="1"/>
  <c r="C18" i="72"/>
  <c r="I16" i="72"/>
  <c r="H16" i="72"/>
  <c r="G16" i="72"/>
  <c r="F16" i="72"/>
  <c r="E16" i="72"/>
  <c r="D16" i="72"/>
  <c r="C16" i="72"/>
  <c r="I15" i="72"/>
  <c r="H15" i="72"/>
  <c r="G15" i="72"/>
  <c r="F15" i="72"/>
  <c r="E15" i="72"/>
  <c r="D15" i="72"/>
  <c r="C15" i="72"/>
  <c r="I14" i="72"/>
  <c r="H14" i="72"/>
  <c r="G14" i="72"/>
  <c r="F14" i="72"/>
  <c r="E14" i="72"/>
  <c r="D14" i="72"/>
  <c r="C14" i="72"/>
  <c r="I13" i="72"/>
  <c r="H13" i="72"/>
  <c r="G13" i="72"/>
  <c r="F13" i="72"/>
  <c r="E13" i="72"/>
  <c r="D13" i="72"/>
  <c r="C13" i="72"/>
  <c r="I12" i="72"/>
  <c r="H12" i="72"/>
  <c r="G12" i="72"/>
  <c r="F12" i="72"/>
  <c r="E12" i="72"/>
  <c r="D12" i="72"/>
  <c r="D11" i="72" s="1"/>
  <c r="C12" i="72"/>
  <c r="I10" i="72"/>
  <c r="H10" i="72"/>
  <c r="G10" i="72"/>
  <c r="F10" i="72"/>
  <c r="E10" i="72"/>
  <c r="D10" i="72"/>
  <c r="C10" i="72"/>
  <c r="I9" i="72"/>
  <c r="H9" i="72"/>
  <c r="G9" i="72"/>
  <c r="F9" i="72"/>
  <c r="E9" i="72"/>
  <c r="D9" i="72"/>
  <c r="C9" i="72"/>
  <c r="I8" i="72"/>
  <c r="H8" i="72"/>
  <c r="G8" i="72"/>
  <c r="F8" i="72"/>
  <c r="E8" i="72"/>
  <c r="D8" i="72"/>
  <c r="C8" i="72"/>
  <c r="I7" i="72"/>
  <c r="H7" i="72"/>
  <c r="G7" i="72"/>
  <c r="F7" i="72"/>
  <c r="E7" i="72"/>
  <c r="D7" i="72"/>
  <c r="C7" i="72"/>
  <c r="I6" i="72"/>
  <c r="H6" i="72"/>
  <c r="G6" i="72"/>
  <c r="F6" i="72"/>
  <c r="E6" i="72"/>
  <c r="D6" i="72"/>
  <c r="C6" i="72"/>
  <c r="I30" i="78"/>
  <c r="H30" i="78"/>
  <c r="G30" i="78"/>
  <c r="F30" i="78"/>
  <c r="E30" i="78"/>
  <c r="D30" i="78"/>
  <c r="C30" i="78"/>
  <c r="J29" i="78"/>
  <c r="I17" i="78"/>
  <c r="H17" i="78"/>
  <c r="G17" i="78"/>
  <c r="F17" i="78"/>
  <c r="E17" i="78"/>
  <c r="D17" i="78"/>
  <c r="C17" i="78"/>
  <c r="I12" i="78"/>
  <c r="I11" i="78" s="1"/>
  <c r="H12" i="78"/>
  <c r="G12" i="78"/>
  <c r="F12" i="78"/>
  <c r="E12" i="78"/>
  <c r="E11" i="78" s="1"/>
  <c r="D12" i="78"/>
  <c r="D11" i="78" s="1"/>
  <c r="C12" i="78"/>
  <c r="C11" i="78" s="1"/>
  <c r="I10" i="78"/>
  <c r="H10" i="78"/>
  <c r="G10" i="78"/>
  <c r="F10" i="78"/>
  <c r="E10" i="78"/>
  <c r="D10" i="78"/>
  <c r="C10" i="78"/>
  <c r="I9" i="78"/>
  <c r="H9" i="78"/>
  <c r="G9" i="78"/>
  <c r="F9" i="78"/>
  <c r="E9" i="78"/>
  <c r="D9" i="78"/>
  <c r="C9" i="78"/>
  <c r="I8" i="78"/>
  <c r="H8" i="78"/>
  <c r="G8" i="78"/>
  <c r="F8" i="78"/>
  <c r="E8" i="78"/>
  <c r="D8" i="78"/>
  <c r="C8" i="78"/>
  <c r="I7" i="78"/>
  <c r="H7" i="78"/>
  <c r="G7" i="78"/>
  <c r="F7" i="78"/>
  <c r="E7" i="78"/>
  <c r="D7" i="78"/>
  <c r="C7" i="78"/>
  <c r="I6" i="78"/>
  <c r="H6" i="78"/>
  <c r="G6" i="78"/>
  <c r="F6" i="78"/>
  <c r="E6" i="78"/>
  <c r="D6" i="78"/>
  <c r="C6" i="78"/>
  <c r="J31" i="62"/>
  <c r="I31" i="62"/>
  <c r="H31" i="62"/>
  <c r="G31" i="62"/>
  <c r="F31" i="62"/>
  <c r="E31" i="62"/>
  <c r="D31" i="62"/>
  <c r="J29" i="62"/>
  <c r="I29" i="62"/>
  <c r="H29" i="62"/>
  <c r="G29" i="62"/>
  <c r="F29" i="62"/>
  <c r="E29" i="62"/>
  <c r="D29" i="62"/>
  <c r="J28" i="62"/>
  <c r="I28" i="62"/>
  <c r="H28" i="62"/>
  <c r="G28" i="62"/>
  <c r="F28" i="62"/>
  <c r="E28" i="62"/>
  <c r="D28" i="62"/>
  <c r="J27" i="62"/>
  <c r="I27" i="62"/>
  <c r="H27" i="62"/>
  <c r="G27" i="62"/>
  <c r="F27" i="62"/>
  <c r="E27" i="62"/>
  <c r="D27" i="62"/>
  <c r="J26" i="62"/>
  <c r="I26" i="62"/>
  <c r="H26" i="62"/>
  <c r="G26" i="62"/>
  <c r="F26" i="62"/>
  <c r="E26" i="62"/>
  <c r="D26" i="62"/>
  <c r="J25" i="62"/>
  <c r="I25" i="62"/>
  <c r="H25" i="62"/>
  <c r="G25" i="62"/>
  <c r="F25" i="62"/>
  <c r="E25" i="62"/>
  <c r="D25" i="62"/>
  <c r="J24" i="62"/>
  <c r="I24" i="62"/>
  <c r="H24" i="62"/>
  <c r="G24" i="62"/>
  <c r="F24" i="62"/>
  <c r="E24" i="62"/>
  <c r="D24" i="62"/>
  <c r="J23" i="62"/>
  <c r="I23" i="62"/>
  <c r="H23" i="62"/>
  <c r="G23" i="62"/>
  <c r="F23" i="62"/>
  <c r="E23" i="62"/>
  <c r="D23" i="62"/>
  <c r="J22" i="62"/>
  <c r="I22" i="62"/>
  <c r="H22" i="62"/>
  <c r="G22" i="62"/>
  <c r="F22" i="62"/>
  <c r="E22" i="62"/>
  <c r="D22" i="62"/>
  <c r="J21" i="62"/>
  <c r="I21" i="62"/>
  <c r="H21" i="62"/>
  <c r="G21" i="62"/>
  <c r="F21" i="62"/>
  <c r="E21" i="62"/>
  <c r="D21" i="62"/>
  <c r="J20" i="62"/>
  <c r="I20" i="62"/>
  <c r="H20" i="62"/>
  <c r="G20" i="62"/>
  <c r="F20" i="62"/>
  <c r="E20" i="62"/>
  <c r="D20" i="62"/>
  <c r="J19" i="62"/>
  <c r="I19" i="62"/>
  <c r="H19" i="62"/>
  <c r="G19" i="62"/>
  <c r="F19" i="62"/>
  <c r="E19" i="62"/>
  <c r="D19" i="62"/>
  <c r="J17" i="62"/>
  <c r="I17" i="62"/>
  <c r="H17" i="62"/>
  <c r="G17" i="62"/>
  <c r="F17" i="62"/>
  <c r="E17" i="62"/>
  <c r="D17" i="62"/>
  <c r="J16" i="62"/>
  <c r="I16" i="62"/>
  <c r="H16" i="62"/>
  <c r="G16" i="62"/>
  <c r="F16" i="62"/>
  <c r="E16" i="62"/>
  <c r="D16" i="62"/>
  <c r="J15" i="62"/>
  <c r="I15" i="62"/>
  <c r="H15" i="62"/>
  <c r="G15" i="62"/>
  <c r="F15" i="62"/>
  <c r="E15" i="62"/>
  <c r="D15" i="62"/>
  <c r="J14" i="62"/>
  <c r="I14" i="62"/>
  <c r="H14" i="62"/>
  <c r="G14" i="62"/>
  <c r="F14" i="62"/>
  <c r="E14" i="62"/>
  <c r="D14" i="62"/>
  <c r="J13" i="62"/>
  <c r="I13" i="62"/>
  <c r="J12" i="62"/>
  <c r="I12" i="62"/>
  <c r="H12" i="62"/>
  <c r="G12" i="62"/>
  <c r="F12" i="62"/>
  <c r="E12" i="62"/>
  <c r="D12" i="62"/>
  <c r="J11" i="62"/>
  <c r="J10" i="62"/>
  <c r="I10" i="62"/>
  <c r="H10" i="62"/>
  <c r="G10" i="62"/>
  <c r="F10" i="62"/>
  <c r="E10" i="62"/>
  <c r="D10" i="62"/>
  <c r="J9" i="62"/>
  <c r="I9" i="62"/>
  <c r="H9" i="62"/>
  <c r="G9" i="62"/>
  <c r="F9" i="62"/>
  <c r="E9" i="62"/>
  <c r="D9" i="62"/>
  <c r="J8" i="62"/>
  <c r="I8" i="62"/>
  <c r="H8" i="62"/>
  <c r="G8" i="62"/>
  <c r="F8" i="62"/>
  <c r="E8" i="62"/>
  <c r="D8" i="62"/>
  <c r="J7" i="62"/>
  <c r="I7" i="62"/>
  <c r="H7" i="62"/>
  <c r="G7" i="62"/>
  <c r="F7" i="62"/>
  <c r="E7" i="62"/>
  <c r="D7" i="62"/>
  <c r="J6" i="62"/>
  <c r="I6" i="62"/>
  <c r="H6" i="62"/>
  <c r="G6" i="62"/>
  <c r="F6" i="62"/>
  <c r="E6" i="62"/>
  <c r="D6" i="62"/>
  <c r="H30" i="61"/>
  <c r="J18" i="61"/>
  <c r="I17" i="72" s="1"/>
  <c r="I18" i="61"/>
  <c r="H18" i="61"/>
  <c r="G18" i="61"/>
  <c r="F17" i="72" s="1"/>
  <c r="F18" i="61"/>
  <c r="E18" i="61"/>
  <c r="D18" i="61"/>
  <c r="C17" i="72" s="1"/>
  <c r="J11" i="61"/>
  <c r="I11" i="62" s="1"/>
  <c r="I11" i="61"/>
  <c r="H11" i="62" s="1"/>
  <c r="H11" i="61"/>
  <c r="G11" i="61"/>
  <c r="F11" i="62" s="1"/>
  <c r="F11" i="61"/>
  <c r="E11" i="61"/>
  <c r="D11" i="62" s="1"/>
  <c r="D11" i="61"/>
  <c r="J5" i="61"/>
  <c r="I5" i="72" s="1"/>
  <c r="I39" i="72" s="1"/>
  <c r="I5" i="61"/>
  <c r="H5" i="72" s="1"/>
  <c r="I41" i="72" s="1"/>
  <c r="H5" i="61"/>
  <c r="G5" i="72" s="1"/>
  <c r="G5" i="61"/>
  <c r="F5" i="61"/>
  <c r="E5" i="72" s="1"/>
  <c r="E5" i="61"/>
  <c r="D5" i="72" s="1"/>
  <c r="D5" i="61"/>
  <c r="C5" i="72" s="1"/>
  <c r="H30" i="5"/>
  <c r="H27" i="60" s="1"/>
  <c r="J18" i="5"/>
  <c r="I18" i="5"/>
  <c r="H18" i="5"/>
  <c r="G18" i="5"/>
  <c r="F18" i="5"/>
  <c r="E18" i="5"/>
  <c r="D18" i="5"/>
  <c r="J11" i="5"/>
  <c r="I11" i="5"/>
  <c r="H11" i="5"/>
  <c r="G11" i="5"/>
  <c r="F11" i="5"/>
  <c r="E11" i="5"/>
  <c r="D11" i="5"/>
  <c r="J5" i="5"/>
  <c r="I5" i="78" s="1"/>
  <c r="I5" i="5"/>
  <c r="I30" i="5" s="1"/>
  <c r="H5" i="5"/>
  <c r="G5" i="5"/>
  <c r="F5" i="78" s="1"/>
  <c r="F5" i="5"/>
  <c r="E5" i="78" s="1"/>
  <c r="E5" i="5"/>
  <c r="D5" i="78" s="1"/>
  <c r="D5" i="5"/>
  <c r="C5" i="78" s="1"/>
  <c r="F44" i="72" l="1"/>
  <c r="F48" i="72"/>
  <c r="G49" i="72"/>
  <c r="H50" i="72"/>
  <c r="H47" i="72"/>
  <c r="D51" i="72"/>
  <c r="I30" i="61"/>
  <c r="I11" i="72"/>
  <c r="I29" i="72" s="1"/>
  <c r="E48" i="72"/>
  <c r="E49" i="72"/>
  <c r="G50" i="72"/>
  <c r="G51" i="72"/>
  <c r="F50" i="72"/>
  <c r="E11" i="62"/>
  <c r="H5" i="62"/>
  <c r="I5" i="62"/>
  <c r="I47" i="72"/>
  <c r="E41" i="72"/>
  <c r="I48" i="72"/>
  <c r="I64" i="72"/>
  <c r="J18" i="62"/>
  <c r="C11" i="72"/>
  <c r="C29" i="72" s="1"/>
  <c r="C31" i="72" s="1"/>
  <c r="H39" i="72"/>
  <c r="D30" i="61"/>
  <c r="D32" i="61" s="1"/>
  <c r="I11" i="60"/>
  <c r="I28" i="60"/>
  <c r="I27" i="60"/>
  <c r="I19" i="60"/>
  <c r="I32" i="5"/>
  <c r="I5" i="60"/>
  <c r="H11" i="60"/>
  <c r="H5" i="60"/>
  <c r="G5" i="78"/>
  <c r="C89" i="75"/>
  <c r="C91" i="75" s="1"/>
  <c r="C90" i="75"/>
  <c r="D89" i="75"/>
  <c r="D91" i="75" s="1"/>
  <c r="D90" i="75"/>
  <c r="D42" i="72"/>
  <c r="D41" i="72"/>
  <c r="H26" i="60"/>
  <c r="I18" i="60"/>
  <c r="I32" i="61"/>
  <c r="H30" i="62"/>
  <c r="E11" i="72"/>
  <c r="J30" i="5"/>
  <c r="J18" i="60" s="1"/>
  <c r="H8" i="60"/>
  <c r="I9" i="60"/>
  <c r="H16" i="60"/>
  <c r="I17" i="60"/>
  <c r="H24" i="60"/>
  <c r="I25" i="60"/>
  <c r="F5" i="62"/>
  <c r="F5" i="72"/>
  <c r="G39" i="72" s="1"/>
  <c r="G11" i="62"/>
  <c r="H18" i="62"/>
  <c r="H17" i="72"/>
  <c r="I52" i="72" s="1"/>
  <c r="J30" i="61"/>
  <c r="J5" i="62"/>
  <c r="H5" i="78"/>
  <c r="I40" i="72"/>
  <c r="D43" i="72"/>
  <c r="Q6" i="75"/>
  <c r="Z8" i="75" s="1"/>
  <c r="G12" i="75"/>
  <c r="O16" i="75"/>
  <c r="X20" i="75" s="1"/>
  <c r="L22" i="75"/>
  <c r="Q47" i="75"/>
  <c r="K58" i="75"/>
  <c r="R74" i="75"/>
  <c r="R71" i="75"/>
  <c r="R63" i="75"/>
  <c r="R51" i="75"/>
  <c r="R66" i="75"/>
  <c r="R56" i="75"/>
  <c r="R45" i="75"/>
  <c r="AA29" i="75" s="1"/>
  <c r="D29" i="78"/>
  <c r="D41" i="78" s="1"/>
  <c r="H9" i="60"/>
  <c r="H25" i="60"/>
  <c r="G18" i="62"/>
  <c r="G17" i="72"/>
  <c r="Q37" i="75"/>
  <c r="T2" i="75" s="1"/>
  <c r="D53" i="75"/>
  <c r="M53" i="75" s="1"/>
  <c r="V30" i="75" s="1"/>
  <c r="Q67" i="75"/>
  <c r="H7" i="60"/>
  <c r="I8" i="60"/>
  <c r="H15" i="60"/>
  <c r="I16" i="60"/>
  <c r="H23" i="60"/>
  <c r="I24" i="60"/>
  <c r="H40" i="72"/>
  <c r="J52" i="72"/>
  <c r="J45" i="72"/>
  <c r="J51" i="72"/>
  <c r="I51" i="72"/>
  <c r="L7" i="75"/>
  <c r="L15" i="75"/>
  <c r="U19" i="75" s="1"/>
  <c r="O24" i="75"/>
  <c r="Q61" i="75"/>
  <c r="Z31" i="75" s="1"/>
  <c r="H18" i="60"/>
  <c r="I10" i="60"/>
  <c r="E39" i="72"/>
  <c r="F43" i="72"/>
  <c r="P6" i="75"/>
  <c r="Y8" i="75" s="1"/>
  <c r="N31" i="75"/>
  <c r="D30" i="5"/>
  <c r="D18" i="60" s="1"/>
  <c r="H6" i="60"/>
  <c r="I7" i="60"/>
  <c r="H14" i="60"/>
  <c r="I15" i="60"/>
  <c r="H22" i="60"/>
  <c r="I23" i="60"/>
  <c r="H30" i="60"/>
  <c r="G11" i="78"/>
  <c r="G29" i="78" s="1"/>
  <c r="E46" i="72"/>
  <c r="F46" i="72"/>
  <c r="F47" i="72"/>
  <c r="G48" i="72"/>
  <c r="H48" i="72"/>
  <c r="H49" i="72"/>
  <c r="I49" i="72"/>
  <c r="I50" i="72"/>
  <c r="J50" i="72"/>
  <c r="K15" i="75"/>
  <c r="T19" i="75" s="1"/>
  <c r="C12" i="75"/>
  <c r="E30" i="5"/>
  <c r="E5" i="60" s="1"/>
  <c r="I6" i="60"/>
  <c r="H13" i="60"/>
  <c r="I14" i="60"/>
  <c r="H21" i="60"/>
  <c r="I22" i="60"/>
  <c r="H29" i="60"/>
  <c r="I30" i="60"/>
  <c r="J43" i="72"/>
  <c r="J44" i="72"/>
  <c r="J40" i="72"/>
  <c r="J41" i="72"/>
  <c r="J39" i="72"/>
  <c r="E30" i="61"/>
  <c r="D5" i="62"/>
  <c r="D40" i="72"/>
  <c r="F42" i="72"/>
  <c r="G43" i="72"/>
  <c r="H44" i="72"/>
  <c r="Q55" i="75"/>
  <c r="H53" i="75"/>
  <c r="Q53" i="75" s="1"/>
  <c r="Z30" i="75" s="1"/>
  <c r="Q56" i="75"/>
  <c r="Q70" i="75"/>
  <c r="H10" i="60"/>
  <c r="E42" i="72"/>
  <c r="D39" i="72"/>
  <c r="E43" i="72"/>
  <c r="E29" i="78"/>
  <c r="E41" i="78" s="1"/>
  <c r="D44" i="72"/>
  <c r="Q74" i="75"/>
  <c r="Q68" i="75"/>
  <c r="Q58" i="75"/>
  <c r="Q48" i="75"/>
  <c r="Q71" i="75"/>
  <c r="Q63" i="75"/>
  <c r="Q51" i="75"/>
  <c r="F30" i="5"/>
  <c r="F5" i="60" s="1"/>
  <c r="H12" i="60"/>
  <c r="I13" i="60"/>
  <c r="H20" i="60"/>
  <c r="I21" i="60"/>
  <c r="H28" i="60"/>
  <c r="I29" i="60"/>
  <c r="D17" i="72"/>
  <c r="D18" i="62"/>
  <c r="F30" i="61"/>
  <c r="H32" i="61"/>
  <c r="E5" i="62"/>
  <c r="F18" i="62"/>
  <c r="E40" i="72"/>
  <c r="F41" i="72"/>
  <c r="H43" i="72"/>
  <c r="I44" i="72"/>
  <c r="J42" i="72"/>
  <c r="G47" i="72"/>
  <c r="P16" i="75"/>
  <c r="Y20" i="75" s="1"/>
  <c r="N18" i="75"/>
  <c r="W22" i="75" s="1"/>
  <c r="Q50" i="75"/>
  <c r="R55" i="75"/>
  <c r="I53" i="75"/>
  <c r="R53" i="75" s="1"/>
  <c r="AA30" i="75" s="1"/>
  <c r="Q69" i="75"/>
  <c r="R70" i="75"/>
  <c r="H17" i="60"/>
  <c r="I26" i="60"/>
  <c r="F11" i="72"/>
  <c r="F29" i="72" s="1"/>
  <c r="Q72" i="75"/>
  <c r="C29" i="78"/>
  <c r="C47" i="78" s="1"/>
  <c r="G30" i="5"/>
  <c r="G18" i="60" s="1"/>
  <c r="H32" i="5"/>
  <c r="I12" i="60"/>
  <c r="H19" i="60"/>
  <c r="I20" i="60"/>
  <c r="E17" i="72"/>
  <c r="F45" i="72" s="1"/>
  <c r="E18" i="62"/>
  <c r="G30" i="61"/>
  <c r="G5" i="62"/>
  <c r="I18" i="62"/>
  <c r="F11" i="78"/>
  <c r="I29" i="78"/>
  <c r="I54" i="78" s="1"/>
  <c r="E44" i="72"/>
  <c r="N10" i="75"/>
  <c r="W11" i="75" s="1"/>
  <c r="O30" i="75"/>
  <c r="Q49" i="75"/>
  <c r="Q57" i="75"/>
  <c r="Q64" i="75"/>
  <c r="Q65" i="75"/>
  <c r="Q66" i="75"/>
  <c r="F40" i="72"/>
  <c r="G41" i="72"/>
  <c r="H42" i="72"/>
  <c r="I43" i="72"/>
  <c r="Q7" i="75"/>
  <c r="B12" i="75"/>
  <c r="K20" i="75"/>
  <c r="L27" i="75"/>
  <c r="L29" i="75"/>
  <c r="E90" i="75"/>
  <c r="E89" i="75"/>
  <c r="E91" i="75" s="1"/>
  <c r="H11" i="78"/>
  <c r="G40" i="72"/>
  <c r="H41" i="72"/>
  <c r="I42" i="72"/>
  <c r="G11" i="72"/>
  <c r="H11" i="72"/>
  <c r="F12" i="75"/>
  <c r="O15" i="75"/>
  <c r="X19" i="75" s="1"/>
  <c r="L55" i="75"/>
  <c r="F90" i="75"/>
  <c r="F89" i="75"/>
  <c r="F91" i="75" s="1"/>
  <c r="E64" i="72"/>
  <c r="L8" i="75"/>
  <c r="U9" i="75" s="1"/>
  <c r="D12" i="75"/>
  <c r="L12" i="75" s="1"/>
  <c r="L14" i="75"/>
  <c r="U18" i="75" s="1"/>
  <c r="M30" i="75"/>
  <c r="M55" i="75"/>
  <c r="G90" i="75"/>
  <c r="G89" i="75"/>
  <c r="G91" i="75" s="1"/>
  <c r="H90" i="75"/>
  <c r="D48" i="72"/>
  <c r="P12" i="75"/>
  <c r="E54" i="78"/>
  <c r="I46" i="72"/>
  <c r="I12" i="75"/>
  <c r="Q12" i="75" s="1"/>
  <c r="T4" i="75" s="1"/>
  <c r="E12" i="75"/>
  <c r="M12" i="75" s="1"/>
  <c r="N14" i="75"/>
  <c r="W18" i="75" s="1"/>
  <c r="I46" i="78" l="1"/>
  <c r="E48" i="78"/>
  <c r="E46" i="78"/>
  <c r="C48" i="78"/>
  <c r="D44" i="78"/>
  <c r="D45" i="78"/>
  <c r="D11" i="60"/>
  <c r="D48" i="78"/>
  <c r="D46" i="78"/>
  <c r="J5" i="60"/>
  <c r="C54" i="78"/>
  <c r="C45" i="78"/>
  <c r="D53" i="78"/>
  <c r="D54" i="78"/>
  <c r="D47" i="78"/>
  <c r="E11" i="60"/>
  <c r="G63" i="78"/>
  <c r="G64" i="78"/>
  <c r="G62" i="78"/>
  <c r="G55" i="78"/>
  <c r="G56" i="78"/>
  <c r="G32" i="78"/>
  <c r="G57" i="78"/>
  <c r="G49" i="78"/>
  <c r="G58" i="78"/>
  <c r="G50" i="78"/>
  <c r="G59" i="78"/>
  <c r="G51" i="78"/>
  <c r="G60" i="78"/>
  <c r="G52" i="78"/>
  <c r="G61" i="78"/>
  <c r="G54" i="78"/>
  <c r="G65" i="78"/>
  <c r="G46" i="78"/>
  <c r="G45" i="78"/>
  <c r="G43" i="78"/>
  <c r="G53" i="78"/>
  <c r="G48" i="78"/>
  <c r="G44" i="78"/>
  <c r="G41" i="78"/>
  <c r="G42" i="78"/>
  <c r="G45" i="72"/>
  <c r="G52" i="72"/>
  <c r="G29" i="72"/>
  <c r="E61" i="78"/>
  <c r="E65" i="78"/>
  <c r="E62" i="78"/>
  <c r="E55" i="78"/>
  <c r="E63" i="78"/>
  <c r="E56" i="78"/>
  <c r="E32" i="78"/>
  <c r="E57" i="78"/>
  <c r="E49" i="78"/>
  <c r="E58" i="78"/>
  <c r="E50" i="78"/>
  <c r="E64" i="78"/>
  <c r="E44" i="78"/>
  <c r="E43" i="78"/>
  <c r="E52" i="78"/>
  <c r="E59" i="78"/>
  <c r="E51" i="78"/>
  <c r="E60" i="78"/>
  <c r="I31" i="72"/>
  <c r="J63" i="72"/>
  <c r="E45" i="78"/>
  <c r="H32" i="62"/>
  <c r="F11" i="60"/>
  <c r="I65" i="78"/>
  <c r="I57" i="78"/>
  <c r="I49" i="78"/>
  <c r="I63" i="78"/>
  <c r="I58" i="78"/>
  <c r="I50" i="78"/>
  <c r="I59" i="78"/>
  <c r="I51" i="78"/>
  <c r="I60" i="78"/>
  <c r="I52" i="78"/>
  <c r="I64" i="78"/>
  <c r="I61" i="78"/>
  <c r="I62" i="78"/>
  <c r="I48" i="78"/>
  <c r="I47" i="78"/>
  <c r="I32" i="78"/>
  <c r="I56" i="78"/>
  <c r="I55" i="78"/>
  <c r="G47" i="78"/>
  <c r="O12" i="75"/>
  <c r="F39" i="72"/>
  <c r="G44" i="72"/>
  <c r="G42" i="72"/>
  <c r="F30" i="62"/>
  <c r="G32" i="61"/>
  <c r="G26" i="60"/>
  <c r="G10" i="60"/>
  <c r="G25" i="60"/>
  <c r="G27" i="60"/>
  <c r="G19" i="60"/>
  <c r="G32" i="5"/>
  <c r="G28" i="60"/>
  <c r="G20" i="60"/>
  <c r="G12" i="60"/>
  <c r="G17" i="60"/>
  <c r="G29" i="60"/>
  <c r="G21" i="60"/>
  <c r="G13" i="60"/>
  <c r="G16" i="60"/>
  <c r="G30" i="60"/>
  <c r="G22" i="60"/>
  <c r="G14" i="60"/>
  <c r="G6" i="60"/>
  <c r="G9" i="60"/>
  <c r="G23" i="60"/>
  <c r="G15" i="60"/>
  <c r="G7" i="60"/>
  <c r="G24" i="60"/>
  <c r="G8" i="60"/>
  <c r="F52" i="72"/>
  <c r="E47" i="78"/>
  <c r="E30" i="62"/>
  <c r="F32" i="61"/>
  <c r="E42" i="78"/>
  <c r="E24" i="60"/>
  <c r="E16" i="60"/>
  <c r="E8" i="60"/>
  <c r="E7" i="60"/>
  <c r="E25" i="60"/>
  <c r="E17" i="60"/>
  <c r="E9" i="60"/>
  <c r="E30" i="60"/>
  <c r="E22" i="60"/>
  <c r="E23" i="60"/>
  <c r="E15" i="60"/>
  <c r="E26" i="60"/>
  <c r="E10" i="60"/>
  <c r="E27" i="60"/>
  <c r="E19" i="60"/>
  <c r="E32" i="5"/>
  <c r="E6" i="60"/>
  <c r="E28" i="60"/>
  <c r="E20" i="60"/>
  <c r="E12" i="60"/>
  <c r="E14" i="60"/>
  <c r="E29" i="60"/>
  <c r="E21" i="60"/>
  <c r="E13" i="60"/>
  <c r="G5" i="60"/>
  <c r="C43" i="78"/>
  <c r="J29" i="60"/>
  <c r="J21" i="60"/>
  <c r="J13" i="60"/>
  <c r="J11" i="60"/>
  <c r="J32" i="5"/>
  <c r="J20" i="60"/>
  <c r="J30" i="60"/>
  <c r="J22" i="60"/>
  <c r="J14" i="60"/>
  <c r="J6" i="60"/>
  <c r="J23" i="60"/>
  <c r="J15" i="60"/>
  <c r="J7" i="60"/>
  <c r="J24" i="60"/>
  <c r="J16" i="60"/>
  <c r="J8" i="60"/>
  <c r="J25" i="60"/>
  <c r="J17" i="60"/>
  <c r="J9" i="60"/>
  <c r="J19" i="60"/>
  <c r="J28" i="60"/>
  <c r="J26" i="60"/>
  <c r="J10" i="60"/>
  <c r="J27" i="60"/>
  <c r="J12" i="60"/>
  <c r="C64" i="78"/>
  <c r="C59" i="78"/>
  <c r="C51" i="78"/>
  <c r="C60" i="78"/>
  <c r="C52" i="78"/>
  <c r="C61" i="78"/>
  <c r="C53" i="78"/>
  <c r="C65" i="78"/>
  <c r="C62" i="78"/>
  <c r="C55" i="78"/>
  <c r="C63" i="78"/>
  <c r="C56" i="78"/>
  <c r="C32" i="78"/>
  <c r="C49" i="78"/>
  <c r="C41" i="78"/>
  <c r="C58" i="78"/>
  <c r="C57" i="78"/>
  <c r="C42" i="78"/>
  <c r="C50" i="78"/>
  <c r="I45" i="78"/>
  <c r="F25" i="60"/>
  <c r="F17" i="60"/>
  <c r="F9" i="60"/>
  <c r="F16" i="60"/>
  <c r="F26" i="60"/>
  <c r="F10" i="60"/>
  <c r="F15" i="60"/>
  <c r="F7" i="60"/>
  <c r="F27" i="60"/>
  <c r="F19" i="60"/>
  <c r="F32" i="5"/>
  <c r="F28" i="60"/>
  <c r="F20" i="60"/>
  <c r="F12" i="60"/>
  <c r="F23" i="60"/>
  <c r="F24" i="60"/>
  <c r="F29" i="60"/>
  <c r="F21" i="60"/>
  <c r="F13" i="60"/>
  <c r="F30" i="60"/>
  <c r="F22" i="60"/>
  <c r="F14" i="60"/>
  <c r="F6" i="60"/>
  <c r="F8" i="60"/>
  <c r="I41" i="78"/>
  <c r="D23" i="60"/>
  <c r="D15" i="60"/>
  <c r="D7" i="60"/>
  <c r="D21" i="60"/>
  <c r="D24" i="60"/>
  <c r="D16" i="60"/>
  <c r="D8" i="60"/>
  <c r="D25" i="60"/>
  <c r="D17" i="60"/>
  <c r="D9" i="60"/>
  <c r="D26" i="60"/>
  <c r="D10" i="60"/>
  <c r="D30" i="60"/>
  <c r="D6" i="60"/>
  <c r="D27" i="60"/>
  <c r="D19" i="60"/>
  <c r="D32" i="5"/>
  <c r="D29" i="60"/>
  <c r="D5" i="60"/>
  <c r="D22" i="60"/>
  <c r="D14" i="60"/>
  <c r="D28" i="60"/>
  <c r="D20" i="60"/>
  <c r="D12" i="60"/>
  <c r="D13" i="60"/>
  <c r="H29" i="78"/>
  <c r="G30" i="62"/>
  <c r="F18" i="60"/>
  <c r="H52" i="72"/>
  <c r="H45" i="72"/>
  <c r="H29" i="72"/>
  <c r="N12" i="75"/>
  <c r="C46" i="78"/>
  <c r="E29" i="72"/>
  <c r="F63" i="72" s="1"/>
  <c r="E45" i="72"/>
  <c r="E52" i="72"/>
  <c r="F31" i="72"/>
  <c r="D45" i="72"/>
  <c r="D29" i="72"/>
  <c r="D52" i="72"/>
  <c r="E53" i="78"/>
  <c r="I53" i="78"/>
  <c r="D30" i="62"/>
  <c r="E32" i="61"/>
  <c r="I43" i="78"/>
  <c r="F29" i="78"/>
  <c r="I45" i="72"/>
  <c r="I44" i="78"/>
  <c r="I42" i="78"/>
  <c r="K12" i="75"/>
  <c r="C44" i="78"/>
  <c r="D60" i="78"/>
  <c r="D52" i="78"/>
  <c r="D61" i="78"/>
  <c r="D65" i="78"/>
  <c r="D62" i="78"/>
  <c r="D55" i="78"/>
  <c r="D63" i="78"/>
  <c r="D56" i="78"/>
  <c r="D32" i="78"/>
  <c r="D57" i="78"/>
  <c r="D49" i="78"/>
  <c r="D58" i="78"/>
  <c r="D64" i="78"/>
  <c r="D43" i="78"/>
  <c r="D59" i="78"/>
  <c r="D42" i="78"/>
  <c r="D50" i="78"/>
  <c r="D51" i="78"/>
  <c r="J30" i="62"/>
  <c r="I30" i="62"/>
  <c r="J32" i="61"/>
  <c r="G11" i="60"/>
  <c r="E18" i="60"/>
  <c r="D32" i="62" l="1"/>
  <c r="F32" i="62"/>
  <c r="F62" i="78"/>
  <c r="F63" i="78"/>
  <c r="F65" i="78"/>
  <c r="F55" i="78"/>
  <c r="F56" i="78"/>
  <c r="F32" i="78"/>
  <c r="F57" i="78"/>
  <c r="F49" i="78"/>
  <c r="F58" i="78"/>
  <c r="F50" i="78"/>
  <c r="F64" i="78"/>
  <c r="F59" i="78"/>
  <c r="F51" i="78"/>
  <c r="F44" i="78"/>
  <c r="F53" i="78"/>
  <c r="F45" i="78"/>
  <c r="F52" i="78"/>
  <c r="F61" i="78"/>
  <c r="F60" i="78"/>
  <c r="F54" i="78"/>
  <c r="F48" i="78"/>
  <c r="F41" i="78"/>
  <c r="F43" i="78"/>
  <c r="F42" i="78"/>
  <c r="F46" i="78"/>
  <c r="J65" i="72"/>
  <c r="I65" i="72"/>
  <c r="E32" i="62"/>
  <c r="G31" i="72"/>
  <c r="G65" i="72" s="1"/>
  <c r="G63" i="72"/>
  <c r="H31" i="72"/>
  <c r="H63" i="72"/>
  <c r="E63" i="72"/>
  <c r="E31" i="72"/>
  <c r="E65" i="72" s="1"/>
  <c r="H64" i="78"/>
  <c r="H65" i="78"/>
  <c r="H56" i="78"/>
  <c r="H32" i="78"/>
  <c r="H57" i="78"/>
  <c r="H49" i="78"/>
  <c r="H63" i="78"/>
  <c r="H58" i="78"/>
  <c r="H50" i="78"/>
  <c r="H59" i="78"/>
  <c r="H51" i="78"/>
  <c r="H60" i="78"/>
  <c r="H52" i="78"/>
  <c r="H61" i="78"/>
  <c r="H62" i="78"/>
  <c r="H54" i="78"/>
  <c r="H46" i="78"/>
  <c r="H55" i="78"/>
  <c r="H48" i="78"/>
  <c r="H44" i="78"/>
  <c r="H42" i="78"/>
  <c r="H53" i="78"/>
  <c r="H43" i="78"/>
  <c r="H45" i="78"/>
  <c r="F47" i="78"/>
  <c r="D63" i="72"/>
  <c r="D31" i="72"/>
  <c r="D65" i="72" s="1"/>
  <c r="G32" i="62"/>
  <c r="J32" i="62"/>
  <c r="I32" i="62"/>
  <c r="H41" i="78"/>
  <c r="H47" i="78"/>
  <c r="I63" i="72"/>
  <c r="H65" i="72" l="1"/>
  <c r="F65" i="72"/>
</calcChain>
</file>

<file path=xl/sharedStrings.xml><?xml version="1.0" encoding="utf-8"?>
<sst xmlns="http://schemas.openxmlformats.org/spreadsheetml/2006/main" count="838" uniqueCount="224">
  <si>
    <t>GHANA STATISTICAL SERVICE</t>
  </si>
  <si>
    <t>Statistics for Development and Progress</t>
  </si>
  <si>
    <t>May 2022 Edition</t>
  </si>
  <si>
    <t>Ghana Statistical Service (GSS)</t>
  </si>
  <si>
    <t>P.O. Box GP 1098, Accra</t>
  </si>
  <si>
    <t>www.statsghana.gov.gh</t>
  </si>
  <si>
    <t>The following symbols and abreviations are used in the tables:</t>
  </si>
  <si>
    <t>Less than half the digit shown</t>
  </si>
  <si>
    <t>-</t>
  </si>
  <si>
    <t>Nil or no figures</t>
  </si>
  <si>
    <t>.</t>
  </si>
  <si>
    <t>Numerical value unknown</t>
  </si>
  <si>
    <t>..</t>
  </si>
  <si>
    <t>Not available</t>
  </si>
  <si>
    <t>…</t>
  </si>
  <si>
    <t>Data will be available later</t>
  </si>
  <si>
    <t>x</t>
  </si>
  <si>
    <t>Cell blocked for logical reasons</t>
  </si>
  <si>
    <r>
      <rPr>
        <sz val="11"/>
        <rFont val="Calibri"/>
        <family val="2"/>
        <scheme val="minor"/>
      </rPr>
      <t>Gh</t>
    </r>
    <r>
      <rPr>
        <sz val="11"/>
        <rFont val="Calibri"/>
        <family val="2"/>
      </rPr>
      <t>₵</t>
    </r>
  </si>
  <si>
    <t>Ghana Cedi</t>
  </si>
  <si>
    <t>US$</t>
  </si>
  <si>
    <t>US Dollar</t>
  </si>
  <si>
    <t>n.e.s.</t>
  </si>
  <si>
    <t>Not elsewhere specified</t>
  </si>
  <si>
    <t xml:space="preserve">Where figures have been rounded up, the total may </t>
  </si>
  <si>
    <t>not match the sum of the rounded constituent items.</t>
  </si>
  <si>
    <t>For technical enquiries contact:</t>
  </si>
  <si>
    <t>Ghana Statistical Service (GSS), Head Office</t>
  </si>
  <si>
    <t>Economic Statistics Directorate</t>
  </si>
  <si>
    <t>Tel No: +233-24-3628234</t>
  </si>
  <si>
    <t>Email: econstats@statsghana.gov.gh</t>
  </si>
  <si>
    <t>Table of Contents</t>
  </si>
  <si>
    <t>Page</t>
  </si>
  <si>
    <t>Introduction</t>
  </si>
  <si>
    <t>Key findings</t>
  </si>
  <si>
    <t>Memorandum items</t>
  </si>
  <si>
    <t>Table 1.1: Gross Domestic Product (GDP) at Current Market Prices by Economic Activity (Gh¢ Million)</t>
  </si>
  <si>
    <t>Table 1.2: Distribution of Gross Domestic Product (at Basic Prices) by Economic Activity (percent)</t>
  </si>
  <si>
    <t>Table 1.3: Gross Domestic Product (GDP) at Constant 2013 Prices by Economic Activity (Gh¢ Million)</t>
  </si>
  <si>
    <t>Table 1.4: Growth Rates of Gross Domestic Product at Constant 2013 Prices (percent)</t>
  </si>
  <si>
    <t>Table 1.5: Non-Oil GDP at Current Market Prices by Economic Activity (Gh¢ Million)</t>
  </si>
  <si>
    <t>Table 1.6: Distribution of Non-Oil GDP (at Basic Prices) by Economic Activity (percent)</t>
  </si>
  <si>
    <t>Table 1.7: Non-Oil GDP at 2013 Constant Prices by Economic Activity (Gh¢ Million)</t>
  </si>
  <si>
    <t>Table 1.8: Growth Rates of Non-Oil GDP at 2013 Constant Prices (percent)</t>
  </si>
  <si>
    <t>INTRODUCTION</t>
  </si>
  <si>
    <t>Gross Domestic Product is the estimate of the total value of final goods and services produced in the country over a given period.</t>
  </si>
  <si>
    <t>The estimation of the Gross Domestic Product (GDP) is done in stages, with estimates generated at each stage being dependent on available data.</t>
  </si>
  <si>
    <t>Estimates from each stage are progressively designated as provisional, revised and final.</t>
  </si>
  <si>
    <t>statements and annual reports of production units independent of the quarterly GDP estimates. The 2021 annual GDP estimates use  data covering</t>
  </si>
  <si>
    <t>four quarters of the year from production units and were obtained as sum of the quarterly GDP estimates for 2021.</t>
  </si>
  <si>
    <t>KEY FINDINGS FOR 2021</t>
  </si>
  <si>
    <t xml:space="preserve">Two of the sub-sectors in this sector contributed more than 20 percent to the 2021 annual growth rates. These are the  Information and Communication with </t>
  </si>
  <si>
    <t>which contribued 0.9 percentage point to growth with a growth rate of 25.5%.</t>
  </si>
  <si>
    <t>Memorandum Items</t>
  </si>
  <si>
    <t>Economic Aggregate</t>
  </si>
  <si>
    <t>2020*</t>
  </si>
  <si>
    <t>2021**</t>
  </si>
  <si>
    <t xml:space="preserve"> Population estimate (million)</t>
  </si>
  <si>
    <t xml:space="preserve"> Exchange rate (₵/$)</t>
  </si>
  <si>
    <t>GDP current (million Gh₵)</t>
  </si>
  <si>
    <r>
      <rPr>
        <b/>
        <sz val="20"/>
        <color theme="1"/>
        <rFont val="Calibri"/>
        <family val="2"/>
        <scheme val="minor"/>
      </rPr>
      <t xml:space="preserve"> Non-Oil GDP</t>
    </r>
    <r>
      <rPr>
        <sz val="20"/>
        <color theme="1"/>
        <rFont val="Calibri"/>
        <family val="2"/>
        <scheme val="minor"/>
      </rPr>
      <t xml:space="preserve"> current (million Gh₵)</t>
    </r>
  </si>
  <si>
    <t>GDP current (million US$)</t>
  </si>
  <si>
    <t>non-oil GDP current US$</t>
  </si>
  <si>
    <t>Per capita GDP (Gh₵)</t>
  </si>
  <si>
    <t>Per capita GDP (US$)</t>
  </si>
  <si>
    <t xml:space="preserve"> GDP at constant 2013 prices (million Gh₵)</t>
  </si>
  <si>
    <r>
      <rPr>
        <b/>
        <sz val="20"/>
        <rFont val="Calibri"/>
        <family val="2"/>
        <scheme val="minor"/>
      </rPr>
      <t>Non-Oil GDP</t>
    </r>
    <r>
      <rPr>
        <sz val="20"/>
        <rFont val="Calibri"/>
        <family val="2"/>
        <scheme val="minor"/>
      </rPr>
      <t xml:space="preserve"> at constant 2013 prices (million Gh₵)</t>
    </r>
  </si>
  <si>
    <t>Informal GDP current (million Gh₵)</t>
  </si>
  <si>
    <t>Informal GDP at constant 2013 prices (million Gh₵)</t>
  </si>
  <si>
    <t>Growth Rates</t>
  </si>
  <si>
    <t xml:space="preserve"> GDP at current market prices</t>
  </si>
  <si>
    <t xml:space="preserve"> GDP at constant 2013 prices</t>
  </si>
  <si>
    <r>
      <rPr>
        <b/>
        <sz val="20"/>
        <rFont val="Calibri"/>
        <family val="2"/>
        <scheme val="minor"/>
      </rPr>
      <t xml:space="preserve"> Non-Oil GDP</t>
    </r>
    <r>
      <rPr>
        <sz val="20"/>
        <rFont val="Calibri"/>
        <family val="2"/>
        <scheme val="minor"/>
      </rPr>
      <t xml:space="preserve"> at constant 2013 prices</t>
    </r>
  </si>
  <si>
    <t>Informal GDP at constant 2013 prices</t>
  </si>
  <si>
    <t xml:space="preserve">Share of informal GDP </t>
  </si>
  <si>
    <t>Change in GDP deflator</t>
  </si>
  <si>
    <t>AGRICULTURE</t>
  </si>
  <si>
    <t>Crops</t>
  </si>
  <si>
    <t xml:space="preserve">      o.w.  Cocoa</t>
  </si>
  <si>
    <t>Livestock</t>
  </si>
  <si>
    <t>Forestry and Logging</t>
  </si>
  <si>
    <t>Fishing</t>
  </si>
  <si>
    <t>INDUSTRY</t>
  </si>
  <si>
    <t>Mining and Quarrying</t>
  </si>
  <si>
    <t xml:space="preserve">      o.w. Oil***</t>
  </si>
  <si>
    <t>Manufacturing</t>
  </si>
  <si>
    <t xml:space="preserve">Electricity </t>
  </si>
  <si>
    <t>Water and Sewerage</t>
  </si>
  <si>
    <t>Construction</t>
  </si>
  <si>
    <t>SERVICES</t>
  </si>
  <si>
    <t>Trade; Repair Of Vehicles, Household Goods</t>
  </si>
  <si>
    <t>Accomodation and food services</t>
  </si>
  <si>
    <t>Transport and Storage</t>
  </si>
  <si>
    <t>Information and Communication</t>
  </si>
  <si>
    <t>Financial and Insurance activities</t>
  </si>
  <si>
    <t>Real Estate</t>
  </si>
  <si>
    <t>Professional, Administrative &amp; Support Service activities</t>
  </si>
  <si>
    <t>Public Administration &amp; Defence; Social Security</t>
  </si>
  <si>
    <t>Education</t>
  </si>
  <si>
    <t>Health and Social Work</t>
  </si>
  <si>
    <t>Other Service  Activities</t>
  </si>
  <si>
    <t>GROSS DOMESTIC PRODUCT at basic prices</t>
  </si>
  <si>
    <t>Net indirect Taxes</t>
  </si>
  <si>
    <t>GROSS DOMESTIC PRODUCT in purchasers' value</t>
  </si>
  <si>
    <t>ow informal GDP at purchasers' value</t>
  </si>
  <si>
    <t>*** Oil means Oil and Gas</t>
  </si>
  <si>
    <t xml:space="preserve">      o.w.  Oil***</t>
  </si>
  <si>
    <t>Information and communication</t>
  </si>
  <si>
    <t>Financial and Insurance Activities</t>
  </si>
  <si>
    <t>Health And Social Work</t>
  </si>
  <si>
    <r>
      <rPr>
        <b/>
        <sz val="14"/>
        <rFont val="Calibri"/>
        <family val="2"/>
        <scheme val="minor"/>
      </rPr>
      <t xml:space="preserve">GROSS DOMESTIC PRODUCT </t>
    </r>
    <r>
      <rPr>
        <sz val="14"/>
        <rFont val="Calibri"/>
        <family val="2"/>
        <scheme val="minor"/>
      </rPr>
      <t>in_purchasers'_value</t>
    </r>
  </si>
  <si>
    <t>*provisional</t>
  </si>
  <si>
    <t>***Oil means Oil and Gas</t>
  </si>
  <si>
    <t xml:space="preserve"> SERVICES</t>
  </si>
  <si>
    <t>Trade; Repair of Vehicles, Household Goods</t>
  </si>
  <si>
    <t>Hotels and Restaurants</t>
  </si>
  <si>
    <r>
      <rPr>
        <b/>
        <sz val="13"/>
        <color theme="1"/>
        <rFont val="Calibri"/>
        <family val="2"/>
        <scheme val="minor"/>
      </rPr>
      <t>GROSS DOMESTIC PRODUCT at</t>
    </r>
    <r>
      <rPr>
        <b/>
        <sz val="13"/>
        <color theme="0" tint="-0.149967955565050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basic</t>
    </r>
    <r>
      <rPr>
        <b/>
        <sz val="13"/>
        <color theme="0" tint="-0.149967955565050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prices</t>
    </r>
  </si>
  <si>
    <r>
      <rPr>
        <b/>
        <sz val="13"/>
        <color theme="1"/>
        <rFont val="Calibri"/>
        <family val="2"/>
        <scheme val="minor"/>
      </rPr>
      <t>GROSS DOMESTIC PRODUCT in</t>
    </r>
    <r>
      <rPr>
        <b/>
        <sz val="13"/>
        <color theme="0" tint="-0.149967955565050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purchasers'</t>
    </r>
    <r>
      <rPr>
        <b/>
        <sz val="13"/>
        <color theme="0" tint="-0.14996795556505021"/>
        <rFont val="Calibri"/>
        <family val="2"/>
        <scheme val="minor"/>
      </rPr>
      <t>_</t>
    </r>
    <r>
      <rPr>
        <b/>
        <sz val="13"/>
        <color theme="1"/>
        <rFont val="Calibri"/>
        <family val="2"/>
        <scheme val="minor"/>
      </rPr>
      <t>value</t>
    </r>
  </si>
  <si>
    <t xml:space="preserve">      o.w. Crude Oil</t>
  </si>
  <si>
    <t>Real Estate, Professional, Administrative &amp; Support Service activities</t>
  </si>
  <si>
    <t>Community, Social &amp; Personal Service  Activities</t>
  </si>
  <si>
    <r>
      <rPr>
        <b/>
        <sz val="14"/>
        <color theme="1"/>
        <rFont val="Calibri"/>
        <family val="2"/>
        <scheme val="minor"/>
      </rPr>
      <t>GROSS DOMESTIC PRODUCT at</t>
    </r>
    <r>
      <rPr>
        <b/>
        <sz val="14"/>
        <color theme="0" tint="-0.149967955565050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basic</t>
    </r>
    <r>
      <rPr>
        <b/>
        <sz val="14"/>
        <color theme="0" tint="-0.149967955565050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prices</t>
    </r>
  </si>
  <si>
    <r>
      <rPr>
        <b/>
        <sz val="14"/>
        <color theme="1"/>
        <rFont val="Calibri"/>
        <family val="2"/>
        <scheme val="minor"/>
      </rPr>
      <t>GROSS DOMESTIC PRODUCT in</t>
    </r>
    <r>
      <rPr>
        <b/>
        <sz val="14"/>
        <color theme="0" tint="-0.149967955565050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purchasers'</t>
    </r>
    <r>
      <rPr>
        <b/>
        <sz val="14"/>
        <color theme="0" tint="-0.14996795556505021"/>
        <rFont val="Calibri"/>
        <family val="2"/>
        <scheme val="minor"/>
      </rPr>
      <t>_</t>
    </r>
    <r>
      <rPr>
        <b/>
        <sz val="14"/>
        <color theme="1"/>
        <rFont val="Calibri"/>
        <family val="2"/>
        <scheme val="minor"/>
      </rPr>
      <t>value</t>
    </r>
  </si>
  <si>
    <t>Net Indirect Taxes</t>
  </si>
  <si>
    <t>Gross Domestic Product at 2006 Constant Prices</t>
  </si>
  <si>
    <t>Growth Rates of Gross Domestic Product at 2006 Constant Prices</t>
  </si>
  <si>
    <t>Activity</t>
  </si>
  <si>
    <t>2011*</t>
  </si>
  <si>
    <t>2012**</t>
  </si>
  <si>
    <t>2013***</t>
  </si>
  <si>
    <t>`</t>
  </si>
  <si>
    <t>1. AGRICULTURE</t>
  </si>
  <si>
    <t>1.1 Crops</t>
  </si>
  <si>
    <t xml:space="preserve">    o.w Cocoa</t>
  </si>
  <si>
    <t xml:space="preserve">    Cocoa</t>
  </si>
  <si>
    <t>1.2 Livestock</t>
  </si>
  <si>
    <t>1.3 Forestry and Logging</t>
  </si>
  <si>
    <t>1.4 Fishing</t>
  </si>
  <si>
    <t>2. INDUSTRY</t>
  </si>
  <si>
    <t>2.1 Mining and Quarrying</t>
  </si>
  <si>
    <t xml:space="preserve">    o.w. Crude Oil</t>
  </si>
  <si>
    <t>2.2 Manufacturing</t>
  </si>
  <si>
    <t xml:space="preserve">2.3 Electricity </t>
  </si>
  <si>
    <t>2.4 Water and Sewerage</t>
  </si>
  <si>
    <t>2.5 Construction</t>
  </si>
  <si>
    <t>3. SERVICES</t>
  </si>
  <si>
    <t>3.1 Trade; Repair Of Vehicles, Household Goods</t>
  </si>
  <si>
    <t>3.2 Hotels and Restaurants</t>
  </si>
  <si>
    <t>3.3 Transport and Storage</t>
  </si>
  <si>
    <t>3.4 Information and communication</t>
  </si>
  <si>
    <t>3.5 Financial and Insurance Activities</t>
  </si>
  <si>
    <t>3.6  Real Estate, Professional, Administrative &amp; Support Service activities</t>
  </si>
  <si>
    <t>3.7 Public Administration &amp; Defence; Social Security</t>
  </si>
  <si>
    <t>3.8 Education</t>
  </si>
  <si>
    <t>3.9 Health And Social Work</t>
  </si>
  <si>
    <t>3.10 Community, Social &amp; Personal Service  Activities</t>
  </si>
  <si>
    <t>Gross Domestic Product at basic prices</t>
  </si>
  <si>
    <t xml:space="preserve"> Indirect Taxes</t>
  </si>
  <si>
    <t>Gross Domestic Product in Purchasers' Value</t>
  </si>
  <si>
    <t>Net  Indirect Taxes (calculated)</t>
  </si>
  <si>
    <t>Gross Domestic Product in Current Prices</t>
  </si>
  <si>
    <t>Percentage Distribution of Gross Domestic Product in Current Prices</t>
  </si>
  <si>
    <t>ACTIVITY</t>
  </si>
  <si>
    <t>2013**</t>
  </si>
  <si>
    <t>3.5 Financial Intermediation</t>
  </si>
  <si>
    <t>Net  Indirect Taxes</t>
  </si>
  <si>
    <t>* Finalized on April 10, 2013</t>
  </si>
  <si>
    <t>** Revised on April 10, 2013</t>
  </si>
  <si>
    <t>old TimeSeriesN1</t>
  </si>
  <si>
    <t>new TimeSeriesN1</t>
  </si>
  <si>
    <t>OIL GROSS DOMESTIC PRODUCT AT CONSTANT 2006 PRICES</t>
  </si>
  <si>
    <t>GROWTH RATES OF OIL GROSS DOMESTIC PRODUCT AT CONSTANT 2006 PRICES</t>
  </si>
  <si>
    <t>Million Ghana Cedis</t>
  </si>
  <si>
    <t>Sector</t>
  </si>
  <si>
    <t>Oil Growth rate</t>
  </si>
  <si>
    <t>Overall</t>
  </si>
  <si>
    <t>Agriculture</t>
  </si>
  <si>
    <t>Industry</t>
  </si>
  <si>
    <t>Services</t>
  </si>
  <si>
    <t xml:space="preserve"> </t>
  </si>
  <si>
    <t>* Provisional</t>
  </si>
  <si>
    <t>3.5 Banking and Insurance</t>
  </si>
  <si>
    <t>3.6  Business, real estate and other service activities</t>
  </si>
  <si>
    <t>Service</t>
  </si>
  <si>
    <t>3.10 Other Community, Social &amp; Personal Service  Activities</t>
  </si>
  <si>
    <t xml:space="preserve"> Net Indirect Taxes</t>
  </si>
  <si>
    <t>Note:</t>
  </si>
  <si>
    <t>Note</t>
  </si>
  <si>
    <t>*** Provisional estimates as at September 25, 2013</t>
  </si>
  <si>
    <t>* Revised on April 10, 2013</t>
  </si>
  <si>
    <t>OIL GROSS DOMESTIC PRODUCT AT CURRENT PRICES</t>
  </si>
  <si>
    <t>PERCENTAGE DISTRIBUTION OF OIL GROSS DOMESTIC PRODUCT AT BASIC PRICES</t>
  </si>
  <si>
    <t>OIL GDP MEMORANDUM ITEM</t>
  </si>
  <si>
    <t>Population estimate (million)</t>
  </si>
  <si>
    <t>Exchange rate (₵/$)</t>
  </si>
  <si>
    <t>GDP current (million GH₵)</t>
  </si>
  <si>
    <t>Per capita GDP (GH₵)</t>
  </si>
  <si>
    <t>Indicators of growth</t>
  </si>
  <si>
    <t>Growth in GDP at current market prices</t>
  </si>
  <si>
    <t>Growth in GDP at constant 2006 prices</t>
  </si>
  <si>
    <t>NON-OIL GROSS DOMESTIC PRODUCT AT CONSTANT 2006 PRICES</t>
  </si>
  <si>
    <t>GROWTH RATES OF NON-OIL GROSS DOMESTIC PRODUCT AT CONSTANT 2006 PRICES</t>
  </si>
  <si>
    <t>Growth rate</t>
  </si>
  <si>
    <t>*** Provisional</t>
  </si>
  <si>
    <t>2012*</t>
  </si>
  <si>
    <t>NON-OIL GROSS DOMESTIC PRODUCT AT CURRENT PRICES</t>
  </si>
  <si>
    <t>PERCENTAGE DISTRIBUTION OF NON-OIL GROSS DOMESTIC PRODUCT AT BASIC PRICES</t>
  </si>
  <si>
    <t>NON-OIL MEMORANDUM ITEM</t>
  </si>
  <si>
    <t>This release contains the final GDP estimates for 2006 to 2021. The GDP estimates for 2013 to 2021 were compiled from annual financial</t>
  </si>
  <si>
    <t>2006 TO 2021 REBASED ANNUAL GROSS DOMESTIC PRODUCT</t>
  </si>
  <si>
    <t>Provisional GDP estimates for 2021 showed a growth rate of 5.1 percent compared to 0.5 percent in 2020. The Services  sector recorded the highest</t>
  </si>
  <si>
    <t>growth rate of 9.4 percent, followed by Agriculture (8.5%) and Industry (-0.5%) sectors.</t>
  </si>
  <si>
    <t>Services remain the largest sector. Its share of GDP increased from 48.1 percent in 2020 to 48.5 percent in 2021. The sector's GDP growth rate</t>
  </si>
  <si>
    <t>increased from 0.7 percent in 2020 to 9.4 percent in 2021 and contributed 3.7 percentage points to the 2021 annual growth rate of 5.1%.</t>
  </si>
  <si>
    <t xml:space="preserve">a growth rate of 31.7% and a contribution of 1.2 percentage points to annual growth and Public Administration &amp; Defence; Social Security sub-sector </t>
  </si>
  <si>
    <t>The Industry sector contributed -0.5 percent to 2021 annual growth rate.</t>
  </si>
  <si>
    <t>Within the Industry sector the Mining and Quarrying subsector contracted by  12.2%  and is the main driver for the contraction in the Industry sector</t>
  </si>
  <si>
    <t>All the other subsectors within the Industry sector recorded positive growths, Water and Sewerage (26.0%), Manufacturing (8.1%), Electricity (7.9%,  and Construction (6.0%).</t>
  </si>
  <si>
    <t>The Agriculture sector grow by 8.5% percent in 2021 compared to a growth rate of 7.3  percent in 2020. Its share of GDP increased from 20.1% percent in 2020</t>
  </si>
  <si>
    <t xml:space="preserve">to 21.1 percent in 2021. Crops was the second largest activity in Ghana with a share of 17.2 percent of GDP and contributed 1.4 percentage points to 2021 </t>
  </si>
  <si>
    <t>annual GDP growth. The Forestry and logging sub-sector expanded (4.4%) having recoreded -9.4% in 2020.</t>
  </si>
  <si>
    <t xml:space="preserve">The Non-Oil annual GDP growth rate increased from 1.3  percent in 2020 to 7.1 percent in 2021. The surge in growth rate could be </t>
  </si>
  <si>
    <t>attributed to a 26.0 percent expansion  in Water &amp; Sewerage activities in 2021 compared to 2.2% in 2020. Expansions in  Fishing, Public Administration &amp; Defence; Social Security</t>
  </si>
  <si>
    <t>Trade; Repair of Vehicles, Household Goods, Information &amp; Communication, Water &amp; Sewerage sub-sectors also contributed to the growth in non-oil GDP growth in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</si>
</sst>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(* #,##0.00_);_(* \(#,##0.00\);_(* &quot;-&quot;??_);_(@_)"/>
    <numFmt numFmtId="164" formatCode="#,##0.0&quot;   &quot;"/>
    <numFmt numFmtId="165" formatCode="0."/>
    <numFmt numFmtId="166" formatCode="0&quot;  &quot;"/>
    <numFmt numFmtId="167" formatCode="_-* #,##0.00_-;\-* #,##0.00_-;_-* &quot;-&quot;??_-;_-@_-"/>
    <numFmt numFmtId="168" formatCode="_ * #,##0.00_ ;_ * \-#,##0.00_ ;_ * &quot;-&quot;??_ ;_ @_ "/>
    <numFmt numFmtId="169" formatCode="0.0%"/>
    <numFmt numFmtId="170" formatCode="_(* #,##0.0_);_(* \(#,##0.0\);_(* &quot;-&quot;??_);_(@_)"/>
    <numFmt numFmtId="171" formatCode="0_);[Red]\(0\)"/>
    <numFmt numFmtId="172" formatCode="0.00_)"/>
    <numFmt numFmtId="173" formatCode="&quot;£&quot;#,##0;\-&quot;£&quot;#,##0"/>
    <numFmt numFmtId="174" formatCode="_([$€-2]* #,##0.00_);_([$€-2]* \(#,##0.00\);_([$€-2]* &quot;-&quot;??_)"/>
    <numFmt numFmtId="175" formatCode="0.0&quot;   &quot;"/>
    <numFmt numFmtId="176" formatCode="_-&quot;£&quot;* #,##0.00_-;\-&quot;£&quot;* #,##0.00_-;_-&quot;£&quot;* &quot;-&quot;??_-;_-@_-"/>
    <numFmt numFmtId="177" formatCode="0.000"/>
    <numFmt numFmtId="178" formatCode="0.0"/>
    <numFmt numFmtId="179" formatCode="#,##0.0"/>
    <numFmt numFmtId="180" formatCode="_-* #,##0.0_-;\-* #,##0.0_-;_-* &quot;-&quot;??_-;_-@_-"/>
    <numFmt numFmtId="181" formatCode="_(* #,##0_);_(* \(#,##0\);_(* &quot;-&quot;??_);_(@_)"/>
    <numFmt numFmtId="182" formatCode="#,##0&quot;    &quot;"/>
    <numFmt numFmtId="183" formatCode="#,##0.0&quot;    &quot;"/>
  </numFmts>
  <fonts count="134">
    <font>
      <sz val="11"/>
      <color theme="1"/>
      <name val="Calibri"/>
      <charset val="134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color rgb="FFFF0000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i/>
      <sz val="12"/>
      <color theme="1"/>
      <name val="Times New Roman"/>
      <family val="1"/>
    </font>
    <font>
      <strike/>
      <sz val="10"/>
      <color rgb="FFFF000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Calibri"/>
      <family val="2"/>
    </font>
    <font>
      <sz val="14"/>
      <color rgb="FF000000"/>
      <name val="Calibri"/>
      <family val="2"/>
      <scheme val="minor"/>
    </font>
    <font>
      <i/>
      <sz val="14"/>
      <color rgb="FF000000"/>
      <name val="Calibri"/>
      <family val="2"/>
    </font>
    <font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i/>
      <sz val="14"/>
      <color rgb="FF00000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</font>
    <font>
      <b/>
      <sz val="13"/>
      <color rgb="FF000000"/>
      <name val="Calibri"/>
      <family val="2"/>
    </font>
    <font>
      <b/>
      <sz val="13"/>
      <name val="Calibri"/>
      <family val="2"/>
    </font>
    <font>
      <b/>
      <sz val="13"/>
      <name val="Calibri"/>
      <family val="2"/>
      <scheme val="minor"/>
    </font>
    <font>
      <sz val="13"/>
      <color rgb="FF000000"/>
      <name val="Calibri"/>
      <family val="2"/>
    </font>
    <font>
      <sz val="13"/>
      <name val="Calibri"/>
      <family val="2"/>
      <scheme val="minor"/>
    </font>
    <font>
      <i/>
      <sz val="13"/>
      <color rgb="FF000000"/>
      <name val="Calibri"/>
      <family val="2"/>
    </font>
    <font>
      <b/>
      <sz val="13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3"/>
      <color rgb="FFFF0000"/>
      <name val="Calibri"/>
      <family val="2"/>
      <scheme val="minor"/>
    </font>
    <font>
      <i/>
      <sz val="13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i/>
      <sz val="13"/>
      <name val="Calibri"/>
      <family val="2"/>
      <scheme val="minor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i/>
      <sz val="14"/>
      <name val="Calibri"/>
      <family val="2"/>
    </font>
    <font>
      <i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3"/>
      <name val="Calibri"/>
      <family val="2"/>
    </font>
    <font>
      <i/>
      <sz val="13"/>
      <name val="Calibri"/>
      <family val="2"/>
    </font>
    <font>
      <b/>
      <i/>
      <sz val="13"/>
      <name val="Calibri"/>
      <family val="2"/>
      <scheme val="minor"/>
    </font>
    <font>
      <b/>
      <i/>
      <sz val="14"/>
      <name val="Calibri"/>
      <family val="2"/>
      <scheme val="minor"/>
    </font>
    <font>
      <u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name val="Calibri"/>
      <family val="2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20"/>
      <name val="Arial"/>
      <family val="2"/>
    </font>
    <font>
      <sz val="20"/>
      <color theme="1"/>
      <name val="Calibri"/>
      <family val="2"/>
      <scheme val="minor"/>
    </font>
    <font>
      <sz val="20"/>
      <color theme="1"/>
      <name val="Times New Roman"/>
      <family val="1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20"/>
      <color rgb="FFFFFF00"/>
      <name val="Highlight LET"/>
      <charset val="134"/>
    </font>
    <font>
      <i/>
      <sz val="16"/>
      <color theme="0"/>
      <name val="Calibri"/>
      <family val="2"/>
      <scheme val="minor"/>
    </font>
    <font>
      <b/>
      <sz val="18"/>
      <color theme="3" tint="0.3999450666829432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2"/>
      <name val="Times New Roman"/>
      <family val="1"/>
    </font>
    <font>
      <sz val="18"/>
      <name val="Times New Roman"/>
      <family val="1"/>
    </font>
    <font>
      <i/>
      <sz val="11"/>
      <color rgb="FF7F7F7F"/>
      <name val="Calibri"/>
      <family val="2"/>
      <scheme val="minor"/>
    </font>
    <font>
      <sz val="11"/>
      <color indexed="17"/>
      <name val="Calibri"/>
      <family val="2"/>
    </font>
    <font>
      <sz val="12"/>
      <name val="±¼¸²Ã¼"/>
      <charset val="129"/>
    </font>
    <font>
      <b/>
      <sz val="13"/>
      <color indexed="56"/>
      <name val="Calibri"/>
      <family val="2"/>
    </font>
    <font>
      <sz val="8"/>
      <name val="Times New Roman"/>
      <family val="1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56"/>
      <name val="Calibri"/>
      <family val="2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1"/>
      <scheme val="maj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1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1"/>
      <color rgb="FFFA7D00"/>
      <name val="Calibri"/>
      <family val="2"/>
      <scheme val="minor"/>
    </font>
    <font>
      <sz val="10"/>
      <name val="Helv"/>
      <charset val="134"/>
    </font>
    <font>
      <b/>
      <sz val="6.15"/>
      <name val="Arial"/>
      <family val="2"/>
    </font>
    <font>
      <sz val="10"/>
      <name val="MS Sans Serif"/>
      <charset val="134"/>
    </font>
    <font>
      <b/>
      <sz val="11"/>
      <name val="Times New Roman"/>
      <family val="1"/>
    </font>
    <font>
      <sz val="11"/>
      <name val="Arial"/>
      <family val="2"/>
    </font>
    <font>
      <b/>
      <sz val="11"/>
      <color indexed="56"/>
      <name val="Calibri"/>
      <family val="2"/>
    </font>
    <font>
      <b/>
      <i/>
      <sz val="16"/>
      <name val="Helv"/>
      <charset val="134"/>
    </font>
    <font>
      <b/>
      <sz val="11"/>
      <color indexed="8"/>
      <name val="Calibri"/>
      <family val="2"/>
    </font>
    <font>
      <u/>
      <sz val="6.6"/>
      <color indexed="12"/>
      <name val="Arial"/>
      <family val="2"/>
    </font>
    <font>
      <i/>
      <sz val="11"/>
      <color indexed="23"/>
      <name val="Calibri"/>
      <family val="2"/>
    </font>
    <font>
      <sz val="11"/>
      <color indexed="60"/>
      <name val="Calibri"/>
      <family val="2"/>
    </font>
    <font>
      <sz val="6.15"/>
      <name val="Arial"/>
      <family val="2"/>
    </font>
    <font>
      <sz val="11"/>
      <color indexed="52"/>
      <name val="Calibri"/>
      <family val="2"/>
    </font>
    <font>
      <sz val="12"/>
      <color indexed="8"/>
      <name val="Times New Roman"/>
      <family val="1"/>
    </font>
    <font>
      <sz val="10"/>
      <color indexed="8"/>
      <name val="MS Sans Serif"/>
      <charset val="134"/>
    </font>
    <font>
      <b/>
      <sz val="11"/>
      <color indexed="63"/>
      <name val="Calibri"/>
      <family val="2"/>
    </font>
    <font>
      <sz val="7"/>
      <name val="Small Fonts"/>
      <charset val="134"/>
    </font>
    <font>
      <sz val="11"/>
      <color indexed="62"/>
      <name val="Calibri"/>
      <family val="2"/>
    </font>
    <font>
      <sz val="8"/>
      <name val="Arial"/>
      <family val="2"/>
    </font>
    <font>
      <sz val="8"/>
      <name val="Tms Rmn"/>
      <charset val="134"/>
    </font>
    <font>
      <b/>
      <sz val="10"/>
      <name val="Times New Roman"/>
      <family val="1"/>
    </font>
    <font>
      <sz val="10"/>
      <color indexed="19"/>
      <name val="Arial"/>
      <family val="2"/>
    </font>
    <font>
      <sz val="11"/>
      <color indexed="10"/>
      <name val="Calibri"/>
      <family val="2"/>
    </font>
    <font>
      <b/>
      <sz val="14"/>
      <color theme="0" tint="-0.14996795556505021"/>
      <name val="Calibri"/>
      <family val="2"/>
      <scheme val="minor"/>
    </font>
    <font>
      <b/>
      <sz val="13"/>
      <color theme="0" tint="-0.1499679555650502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</fonts>
  <fills count="6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DEDED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3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theme="3" tint="0.39991454817346722"/>
      </right>
      <top style="thin">
        <color auto="1"/>
      </top>
      <bottom style="thin">
        <color auto="1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double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632">
    <xf numFmtId="0" fontId="0" fillId="0" borderId="0"/>
    <xf numFmtId="43" fontId="133" fillId="0" borderId="0" applyFont="0" applyFill="0" applyBorder="0" applyAlignment="0" applyProtection="0"/>
    <xf numFmtId="0" fontId="41" fillId="23" borderId="0" applyNumberFormat="0" applyBorder="0" applyAlignment="0" applyProtection="0"/>
    <xf numFmtId="43" fontId="133" fillId="0" borderId="0" applyFont="0" applyFill="0" applyBorder="0" applyAlignment="0" applyProtection="0"/>
    <xf numFmtId="9" fontId="81" fillId="0" borderId="0" applyFont="0" applyFill="0" applyBorder="0" applyAlignment="0" applyProtection="0"/>
    <xf numFmtId="43" fontId="133" fillId="0" borderId="0" applyFont="0" applyFill="0" applyBorder="0" applyAlignment="0" applyProtection="0"/>
    <xf numFmtId="9" fontId="133" fillId="0" borderId="0" applyFont="0" applyFill="0" applyBorder="0" applyAlignment="0" applyProtection="0"/>
    <xf numFmtId="0" fontId="1" fillId="0" borderId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01" fillId="31" borderId="0" applyNumberFormat="0" applyBorder="0" applyAlignment="0" applyProtection="0"/>
    <xf numFmtId="168" fontId="13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1" fillId="12" borderId="0" applyNumberFormat="0" applyBorder="0" applyAlignment="0" applyProtection="0"/>
    <xf numFmtId="0" fontId="91" fillId="12" borderId="0" applyNumberFormat="0" applyBorder="0" applyAlignment="0" applyProtection="0"/>
    <xf numFmtId="0" fontId="1" fillId="0" borderId="0"/>
    <xf numFmtId="0" fontId="91" fillId="30" borderId="0" applyNumberFormat="0" applyBorder="0" applyAlignment="0" applyProtection="0"/>
    <xf numFmtId="0" fontId="1" fillId="0" borderId="0"/>
    <xf numFmtId="0" fontId="102" fillId="0" borderId="0" applyNumberFormat="0" applyFill="0" applyBorder="0" applyAlignment="0" applyProtection="0"/>
    <xf numFmtId="0" fontId="107" fillId="0" borderId="0" applyNumberFormat="0" applyFill="0" applyBorder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33" fillId="0" borderId="0"/>
    <xf numFmtId="4" fontId="106" fillId="0" borderId="0" applyFont="0" applyFill="0" applyBorder="0" applyAlignment="0" applyProtection="0"/>
    <xf numFmtId="0" fontId="92" fillId="16" borderId="0" applyNumberFormat="0" applyBorder="0" applyAlignment="0" applyProtection="0"/>
    <xf numFmtId="0" fontId="92" fillId="24" borderId="0" applyNumberFormat="0" applyBorder="0" applyAlignment="0" applyProtection="0"/>
    <xf numFmtId="0" fontId="91" fillId="39" borderId="0" applyNumberFormat="0" applyBorder="0" applyAlignment="0" applyProtection="0"/>
    <xf numFmtId="43" fontId="1" fillId="0" borderId="0" applyFont="0" applyFill="0" applyBorder="0" applyAlignment="0" applyProtection="0"/>
    <xf numFmtId="0" fontId="133" fillId="28" borderId="0" applyNumberFormat="0" applyBorder="0" applyAlignment="0" applyProtection="0"/>
    <xf numFmtId="49" fontId="2" fillId="0" borderId="0" applyFill="0" applyBorder="0" applyProtection="0">
      <alignment horizontal="left"/>
    </xf>
    <xf numFmtId="9" fontId="133" fillId="0" borderId="0" applyFont="0" applyFill="0" applyBorder="0" applyAlignment="0" applyProtection="0"/>
    <xf numFmtId="167" fontId="110" fillId="0" borderId="0" applyFont="0" applyFill="0" applyBorder="0" applyAlignment="0" applyProtection="0"/>
    <xf numFmtId="0" fontId="133" fillId="9" borderId="0" applyNumberFormat="0" applyBorder="0" applyAlignment="0" applyProtection="0"/>
    <xf numFmtId="0" fontId="102" fillId="0" borderId="0" applyNumberFormat="0" applyFill="0" applyBorder="0" applyAlignment="0" applyProtection="0"/>
    <xf numFmtId="9" fontId="133" fillId="0" borderId="0" applyFont="0" applyFill="0" applyBorder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171" fontId="81" fillId="0" borderId="23" applyFont="0" applyFill="0" applyBorder="0" applyAlignment="0" applyProtection="0">
      <alignment horizontal="center"/>
    </xf>
    <xf numFmtId="0" fontId="1" fillId="0" borderId="0"/>
    <xf numFmtId="0" fontId="81" fillId="0" borderId="18" applyNumberFormat="0" applyFill="0" applyAlignment="0" applyProtection="0"/>
    <xf numFmtId="172" fontId="112" fillId="0" borderId="0"/>
    <xf numFmtId="0" fontId="81" fillId="0" borderId="18" applyNumberFormat="0" applyFill="0" applyAlignment="0" applyProtection="0"/>
    <xf numFmtId="49" fontId="107" fillId="0" borderId="24" applyFill="0" applyProtection="0">
      <alignment horizontal="center"/>
    </xf>
    <xf numFmtId="0" fontId="81" fillId="0" borderId="18" applyNumberFormat="0" applyFill="0" applyAlignment="0" applyProtection="0"/>
    <xf numFmtId="0" fontId="92" fillId="54" borderId="0" applyNumberFormat="0" applyBorder="0" applyAlignment="0" applyProtection="0"/>
    <xf numFmtId="0" fontId="133" fillId="11" borderId="11" applyNumberFormat="0" applyFont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91" fillId="30" borderId="0" applyNumberFormat="0" applyBorder="0" applyAlignment="0" applyProtection="0"/>
    <xf numFmtId="9" fontId="108" fillId="0" borderId="0" applyFont="0" applyFill="0" applyBorder="0" applyAlignment="0" applyProtection="0"/>
    <xf numFmtId="0" fontId="1" fillId="0" borderId="0"/>
    <xf numFmtId="0" fontId="133" fillId="49" borderId="0" applyNumberFormat="0" applyBorder="0" applyAlignment="0" applyProtection="0"/>
    <xf numFmtId="0" fontId="133" fillId="51" borderId="0" applyNumberFormat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" fontId="1" fillId="0" borderId="23" applyNumberFormat="0" applyFill="0" applyAlignment="0" applyProtection="0">
      <alignment horizontal="center" vertical="center"/>
    </xf>
    <xf numFmtId="9" fontId="108" fillId="0" borderId="0" applyFont="0" applyFill="0" applyBorder="0" applyAlignment="0" applyProtection="0"/>
    <xf numFmtId="0" fontId="1" fillId="0" borderId="0"/>
    <xf numFmtId="40" fontId="10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3" fillId="11" borderId="11" applyNumberFormat="0" applyFont="0" applyAlignment="0" applyProtection="0"/>
    <xf numFmtId="0" fontId="1" fillId="0" borderId="0"/>
    <xf numFmtId="0" fontId="1" fillId="0" borderId="0"/>
    <xf numFmtId="43" fontId="100" fillId="0" borderId="0" applyFont="0" applyFill="0" applyBorder="0" applyAlignment="0" applyProtection="0"/>
    <xf numFmtId="0" fontId="1" fillId="0" borderId="0"/>
    <xf numFmtId="0" fontId="1" fillId="0" borderId="0"/>
    <xf numFmtId="43" fontId="100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3" fillId="21" borderId="0" applyNumberFormat="0" applyBorder="0" applyAlignment="0" applyProtection="0"/>
    <xf numFmtId="0" fontId="1" fillId="0" borderId="0"/>
    <xf numFmtId="1" fontId="2" fillId="0" borderId="26" applyFill="0" applyProtection="0">
      <alignment horizontal="center" vertical="top" wrapText="1"/>
    </xf>
    <xf numFmtId="0" fontId="93" fillId="0" borderId="15" applyNumberFormat="0" applyFill="0" applyAlignment="0" applyProtection="0"/>
    <xf numFmtId="0" fontId="1" fillId="0" borderId="0"/>
    <xf numFmtId="0" fontId="1" fillId="0" borderId="0"/>
    <xf numFmtId="0" fontId="1" fillId="0" borderId="0"/>
    <xf numFmtId="173" fontId="1" fillId="0" borderId="0" applyFont="0" applyFill="0" applyBorder="0" applyAlignment="0" applyProtection="0"/>
    <xf numFmtId="0" fontId="1" fillId="0" borderId="0"/>
    <xf numFmtId="0" fontId="1" fillId="0" borderId="0"/>
    <xf numFmtId="0" fontId="91" fillId="57" borderId="0" applyNumberFormat="0" applyBorder="0" applyAlignment="0" applyProtection="0"/>
    <xf numFmtId="0" fontId="82" fillId="0" borderId="0" applyNumberFormat="0" applyFill="0" applyBorder="0" applyAlignment="0" applyProtection="0"/>
    <xf numFmtId="0" fontId="133" fillId="35" borderId="0" applyNumberFormat="0" applyBorder="0" applyAlignment="0" applyProtection="0"/>
    <xf numFmtId="0" fontId="91" fillId="57" borderId="0" applyNumberFormat="0" applyBorder="0" applyAlignment="0" applyProtection="0"/>
    <xf numFmtId="0" fontId="1" fillId="0" borderId="0"/>
    <xf numFmtId="0" fontId="82" fillId="0" borderId="0" applyNumberFormat="0" applyFill="0" applyBorder="0" applyAlignment="0" applyProtection="0"/>
    <xf numFmtId="0" fontId="133" fillId="35" borderId="0" applyNumberFormat="0" applyBorder="0" applyAlignment="0" applyProtection="0"/>
    <xf numFmtId="0" fontId="133" fillId="35" borderId="0" applyNumberFormat="0" applyBorder="0" applyAlignment="0" applyProtection="0"/>
    <xf numFmtId="0" fontId="91" fillId="31" borderId="0" applyNumberFormat="0" applyBorder="0" applyAlignment="0" applyProtection="0"/>
    <xf numFmtId="0" fontId="1" fillId="0" borderId="0"/>
    <xf numFmtId="0" fontId="87" fillId="0" borderId="0" applyNumberFormat="0" applyFill="0" applyBorder="0" applyAlignment="0" applyProtection="0"/>
    <xf numFmtId="0" fontId="133" fillId="40" borderId="0" applyNumberFormat="0" applyBorder="0" applyAlignment="0" applyProtection="0"/>
    <xf numFmtId="0" fontId="133" fillId="0" borderId="0"/>
    <xf numFmtId="0" fontId="1" fillId="0" borderId="0"/>
    <xf numFmtId="0" fontId="133" fillId="0" borderId="0"/>
    <xf numFmtId="0" fontId="91" fillId="31" borderId="0" applyNumberFormat="0" applyBorder="0" applyAlignment="0" applyProtection="0"/>
    <xf numFmtId="0" fontId="133" fillId="0" borderId="0"/>
    <xf numFmtId="0" fontId="87" fillId="0" borderId="0" applyNumberFormat="0" applyFill="0" applyBorder="0" applyAlignment="0" applyProtection="0"/>
    <xf numFmtId="0" fontId="1" fillId="0" borderId="0"/>
    <xf numFmtId="0" fontId="133" fillId="40" borderId="0" applyNumberFormat="0" applyBorder="0" applyAlignment="0" applyProtection="0"/>
    <xf numFmtId="0" fontId="133" fillId="21" borderId="0" applyNumberFormat="0" applyBorder="0" applyAlignment="0" applyProtection="0"/>
    <xf numFmtId="0" fontId="133" fillId="40" borderId="0" applyNumberFormat="0" applyBorder="0" applyAlignment="0" applyProtection="0"/>
    <xf numFmtId="0" fontId="133" fillId="43" borderId="0" applyNumberFormat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11" fillId="0" borderId="22" applyNumberFormat="0" applyFill="0" applyAlignment="0" applyProtection="0"/>
    <xf numFmtId="0" fontId="89" fillId="14" borderId="13" applyNumberFormat="0" applyAlignment="0" applyProtection="0"/>
    <xf numFmtId="0" fontId="133" fillId="43" borderId="0" applyNumberFormat="0" applyBorder="0" applyAlignment="0" applyProtection="0"/>
    <xf numFmtId="0" fontId="111" fillId="0" borderId="0" applyNumberFormat="0" applyFill="0" applyBorder="0" applyAlignment="0" applyProtection="0"/>
    <xf numFmtId="0" fontId="133" fillId="43" borderId="0" applyNumberFormat="0" applyBorder="0" applyAlignment="0" applyProtection="0"/>
    <xf numFmtId="0" fontId="91" fillId="42" borderId="0" applyNumberFormat="0" applyBorder="0" applyAlignment="0" applyProtection="0"/>
    <xf numFmtId="0" fontId="133" fillId="48" borderId="0" applyNumberFormat="0" applyBorder="0" applyAlignment="0" applyProtection="0"/>
    <xf numFmtId="0" fontId="91" fillId="42" borderId="0" applyNumberFormat="0" applyBorder="0" applyAlignment="0" applyProtection="0"/>
    <xf numFmtId="0" fontId="133" fillId="48" borderId="0" applyNumberFormat="0" applyBorder="0" applyAlignment="0" applyProtection="0"/>
    <xf numFmtId="0" fontId="115" fillId="0" borderId="0" applyNumberFormat="0" applyFill="0" applyBorder="0" applyAlignment="0" applyProtection="0"/>
    <xf numFmtId="0" fontId="133" fillId="48" borderId="0" applyNumberFormat="0" applyBorder="0" applyAlignment="0" applyProtection="0"/>
    <xf numFmtId="0" fontId="91" fillId="46" borderId="0" applyNumberFormat="0" applyBorder="0" applyAlignment="0" applyProtection="0"/>
    <xf numFmtId="0" fontId="133" fillId="9" borderId="0" applyNumberFormat="0" applyBorder="0" applyAlignment="0" applyProtection="0"/>
    <xf numFmtId="0" fontId="91" fillId="46" borderId="0" applyNumberFormat="0" applyBorder="0" applyAlignment="0" applyProtection="0"/>
    <xf numFmtId="0" fontId="133" fillId="9" borderId="0" applyNumberFormat="0" applyBorder="0" applyAlignment="0" applyProtection="0"/>
    <xf numFmtId="0" fontId="91" fillId="39" borderId="0" applyNumberFormat="0" applyBorder="0" applyAlignment="0" applyProtection="0"/>
    <xf numFmtId="43" fontId="1" fillId="0" borderId="0" applyFont="0" applyFill="0" applyBorder="0" applyAlignment="0" applyProtection="0"/>
    <xf numFmtId="0" fontId="133" fillId="44" borderId="0" applyNumberFormat="0" applyBorder="0" applyAlignment="0" applyProtection="0"/>
    <xf numFmtId="0" fontId="133" fillId="44" borderId="0" applyNumberFormat="0" applyBorder="0" applyAlignment="0" applyProtection="0"/>
    <xf numFmtId="0" fontId="116" fillId="58" borderId="0" applyNumberFormat="0" applyBorder="0" applyAlignment="0" applyProtection="0"/>
    <xf numFmtId="0" fontId="133" fillId="0" borderId="0"/>
    <xf numFmtId="0" fontId="133" fillId="0" borderId="0"/>
    <xf numFmtId="0" fontId="133" fillId="44" borderId="0" applyNumberFormat="0" applyBorder="0" applyAlignment="0" applyProtection="0"/>
    <xf numFmtId="43" fontId="1" fillId="0" borderId="0" applyFont="0" applyFill="0" applyBorder="0" applyAlignment="0" applyProtection="0"/>
    <xf numFmtId="0" fontId="91" fillId="30" borderId="0" applyNumberFormat="0" applyBorder="0" applyAlignment="0" applyProtection="0"/>
    <xf numFmtId="0" fontId="91" fillId="30" borderId="0" applyNumberFormat="0" applyBorder="0" applyAlignment="0" applyProtection="0"/>
    <xf numFmtId="0" fontId="133" fillId="21" borderId="0" applyNumberFormat="0" applyBorder="0" applyAlignment="0" applyProtection="0"/>
    <xf numFmtId="0" fontId="91" fillId="37" borderId="0" applyNumberFormat="0" applyBorder="0" applyAlignment="0" applyProtection="0"/>
    <xf numFmtId="168" fontId="133" fillId="0" borderId="0" applyFont="0" applyFill="0" applyBorder="0" applyAlignment="0" applyProtection="0"/>
    <xf numFmtId="0" fontId="1" fillId="0" borderId="0"/>
    <xf numFmtId="0" fontId="133" fillId="20" borderId="0" applyNumberFormat="0" applyBorder="0" applyAlignment="0" applyProtection="0"/>
    <xf numFmtId="0" fontId="133" fillId="0" borderId="0"/>
    <xf numFmtId="0" fontId="91" fillId="37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91" fillId="24" borderId="0" applyNumberFormat="0" applyBorder="0" applyAlignment="0" applyProtection="0"/>
    <xf numFmtId="43" fontId="133" fillId="0" borderId="0" applyFont="0" applyFill="0" applyBorder="0" applyAlignment="0" applyProtection="0"/>
    <xf numFmtId="0" fontId="133" fillId="36" borderId="0" applyNumberFormat="0" applyBorder="0" applyAlignment="0" applyProtection="0"/>
    <xf numFmtId="173" fontId="81" fillId="0" borderId="0" applyFill="0" applyBorder="0" applyAlignment="0" applyProtection="0"/>
    <xf numFmtId="0" fontId="91" fillId="24" borderId="0" applyNumberFormat="0" applyBorder="0" applyAlignment="0" applyProtection="0"/>
    <xf numFmtId="0" fontId="133" fillId="36" borderId="0" applyNumberFormat="0" applyBorder="0" applyAlignment="0" applyProtection="0"/>
    <xf numFmtId="0" fontId="133" fillId="36" borderId="0" applyNumberFormat="0" applyBorder="0" applyAlignment="0" applyProtection="0"/>
    <xf numFmtId="0" fontId="91" fillId="42" borderId="0" applyNumberFormat="0" applyBorder="0" applyAlignment="0" applyProtection="0"/>
    <xf numFmtId="43" fontId="13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33" fillId="49" borderId="0" applyNumberFormat="0" applyBorder="0" applyAlignment="0" applyProtection="0"/>
    <xf numFmtId="0" fontId="133" fillId="49" borderId="0" applyNumberFormat="0" applyBorder="0" applyAlignment="0" applyProtection="0"/>
    <xf numFmtId="9" fontId="81" fillId="0" borderId="0" applyFont="0" applyFill="0" applyBorder="0" applyAlignment="0" applyProtection="0"/>
    <xf numFmtId="0" fontId="91" fillId="42" borderId="0" applyNumberFormat="0" applyBorder="0" applyAlignment="0" applyProtection="0"/>
    <xf numFmtId="40" fontId="109" fillId="0" borderId="0"/>
    <xf numFmtId="0" fontId="133" fillId="51" borderId="0" applyNumberFormat="0" applyBorder="0" applyAlignment="0" applyProtection="0"/>
    <xf numFmtId="43" fontId="1" fillId="0" borderId="0" applyFont="0" applyFill="0" applyBorder="0" applyAlignment="0" applyProtection="0"/>
    <xf numFmtId="167" fontId="133" fillId="0" borderId="0" applyFont="0" applyFill="0" applyBorder="0" applyAlignment="0" applyProtection="0"/>
    <xf numFmtId="0" fontId="133" fillId="51" borderId="0" applyNumberFormat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18" fillId="0" borderId="27" applyNumberFormat="0" applyFill="0" applyAlignment="0" applyProtection="0"/>
    <xf numFmtId="0" fontId="91" fillId="59" borderId="0" applyNumberFormat="0" applyBorder="0" applyAlignment="0" applyProtection="0"/>
    <xf numFmtId="0" fontId="133" fillId="28" borderId="0" applyNumberFormat="0" applyBorder="0" applyAlignment="0" applyProtection="0"/>
    <xf numFmtId="0" fontId="91" fillId="59" borderId="0" applyNumberFormat="0" applyBorder="0" applyAlignment="0" applyProtection="0"/>
    <xf numFmtId="9" fontId="1" fillId="0" borderId="0" applyFont="0" applyFill="0" applyBorder="0" applyAlignment="0" applyProtection="0"/>
    <xf numFmtId="0" fontId="133" fillId="28" borderId="0" applyNumberFormat="0" applyBorder="0" applyAlignment="0" applyProtection="0"/>
    <xf numFmtId="0" fontId="4" fillId="0" borderId="0"/>
    <xf numFmtId="0" fontId="4" fillId="0" borderId="0"/>
    <xf numFmtId="0" fontId="92" fillId="25" borderId="0" applyNumberFormat="0" applyBorder="0" applyAlignment="0" applyProtection="0"/>
    <xf numFmtId="0" fontId="4" fillId="0" borderId="0"/>
    <xf numFmtId="0" fontId="92" fillId="25" borderId="0" applyNumberFormat="0" applyBorder="0" applyAlignment="0" applyProtection="0"/>
    <xf numFmtId="0" fontId="4" fillId="0" borderId="0"/>
    <xf numFmtId="0" fontId="41" fillId="38" borderId="0" applyNumberFormat="0" applyBorder="0" applyAlignment="0" applyProtection="0"/>
    <xf numFmtId="0" fontId="92" fillId="37" borderId="0" applyNumberFormat="0" applyBorder="0" applyAlignment="0" applyProtection="0"/>
    <xf numFmtId="0" fontId="92" fillId="37" borderId="0" applyNumberFormat="0" applyBorder="0" applyAlignment="0" applyProtection="0"/>
    <xf numFmtId="0" fontId="41" fillId="45" borderId="0" applyNumberFormat="0" applyBorder="0" applyAlignment="0" applyProtection="0"/>
    <xf numFmtId="0" fontId="92" fillId="24" borderId="0" applyNumberFormat="0" applyBorder="0" applyAlignment="0" applyProtection="0"/>
    <xf numFmtId="0" fontId="41" fillId="32" borderId="0" applyNumberFormat="0" applyBorder="0" applyAlignment="0" applyProtection="0"/>
    <xf numFmtId="0" fontId="92" fillId="54" borderId="0" applyNumberFormat="0" applyBorder="0" applyAlignment="0" applyProtection="0"/>
    <xf numFmtId="0" fontId="92" fillId="54" borderId="0" applyNumberFormat="0" applyBorder="0" applyAlignment="0" applyProtection="0"/>
    <xf numFmtId="0" fontId="41" fillId="26" borderId="0" applyNumberFormat="0" applyBorder="0" applyAlignment="0" applyProtection="0"/>
    <xf numFmtId="0" fontId="92" fillId="56" borderId="0" applyNumberFormat="0" applyBorder="0" applyAlignment="0" applyProtection="0"/>
    <xf numFmtId="0" fontId="92" fillId="56" borderId="0" applyNumberFormat="0" applyBorder="0" applyAlignment="0" applyProtection="0"/>
    <xf numFmtId="0" fontId="41" fillId="52" borderId="0" applyNumberFormat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92" fillId="18" borderId="0" applyNumberFormat="0" applyBorder="0" applyAlignment="0" applyProtection="0"/>
    <xf numFmtId="0" fontId="8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92" fillId="18" borderId="0" applyNumberFormat="0" applyBorder="0" applyAlignment="0" applyProtection="0"/>
    <xf numFmtId="0" fontId="82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41" fillId="55" borderId="0" applyNumberFormat="0" applyBorder="0" applyAlignment="0" applyProtection="0"/>
    <xf numFmtId="0" fontId="82" fillId="0" borderId="0" applyNumberFormat="0" applyFill="0" applyBorder="0" applyAlignment="0" applyProtection="0"/>
    <xf numFmtId="0" fontId="92" fillId="61" borderId="0" applyNumberFormat="0" applyBorder="0" applyAlignment="0" applyProtection="0"/>
    <xf numFmtId="9" fontId="1" fillId="0" borderId="0" applyFont="0" applyFill="0" applyBorder="0" applyAlignment="0" applyProtection="0"/>
    <xf numFmtId="0" fontId="92" fillId="61" borderId="0" applyNumberFormat="0" applyBorder="0" applyAlignment="0" applyProtection="0"/>
    <xf numFmtId="0" fontId="41" fillId="41" borderId="0" applyNumberFormat="0" applyBorder="0" applyAlignment="0" applyProtection="0"/>
    <xf numFmtId="0" fontId="92" fillId="60" borderId="0" applyNumberFormat="0" applyBorder="0" applyAlignment="0" applyProtection="0"/>
    <xf numFmtId="0" fontId="92" fillId="60" borderId="0" applyNumberFormat="0" applyBorder="0" applyAlignment="0" applyProtection="0"/>
    <xf numFmtId="0" fontId="41" fillId="19" borderId="0" applyNumberFormat="0" applyBorder="0" applyAlignment="0" applyProtection="0"/>
    <xf numFmtId="43" fontId="13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92" fillId="16" borderId="0" applyNumberFormat="0" applyBorder="0" applyAlignment="0" applyProtection="0"/>
    <xf numFmtId="0" fontId="81" fillId="0" borderId="18" applyNumberFormat="0" applyFill="0" applyAlignment="0" applyProtection="0"/>
    <xf numFmtId="0" fontId="92" fillId="54" borderId="0" applyNumberFormat="0" applyBorder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41" fillId="47" borderId="0" applyNumberFormat="0" applyBorder="0" applyAlignment="0" applyProtection="0"/>
    <xf numFmtId="0" fontId="92" fillId="56" borderId="0" applyNumberFormat="0" applyBorder="0" applyAlignment="0" applyProtection="0"/>
    <xf numFmtId="0" fontId="92" fillId="56" borderId="0" applyNumberFormat="0" applyBorder="0" applyAlignment="0" applyProtection="0"/>
    <xf numFmtId="0" fontId="133" fillId="0" borderId="0"/>
    <xf numFmtId="0" fontId="41" fillId="50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41" fillId="53" borderId="0" applyNumberFormat="0" applyBorder="0" applyAlignment="0" applyProtection="0"/>
    <xf numFmtId="0" fontId="1" fillId="0" borderId="0"/>
    <xf numFmtId="0" fontId="101" fillId="31" borderId="0" applyNumberFormat="0" applyBorder="0" applyAlignment="0" applyProtection="0"/>
    <xf numFmtId="0" fontId="98" fillId="27" borderId="0" applyNumberFormat="0" applyBorder="0" applyAlignment="0" applyProtection="0"/>
    <xf numFmtId="0" fontId="85" fillId="0" borderId="0"/>
    <xf numFmtId="0" fontId="103" fillId="33" borderId="19" applyNumberFormat="0" applyAlignment="0" applyProtection="0"/>
    <xf numFmtId="37" fontId="122" fillId="0" borderId="0"/>
    <xf numFmtId="0" fontId="103" fillId="33" borderId="19" applyNumberFormat="0" applyAlignment="0" applyProtection="0"/>
    <xf numFmtId="0" fontId="105" fillId="17" borderId="13" applyNumberFormat="0" applyAlignment="0" applyProtection="0"/>
    <xf numFmtId="0" fontId="104" fillId="34" borderId="20" applyNumberFormat="0" applyAlignment="0" applyProtection="0"/>
    <xf numFmtId="0" fontId="133" fillId="0" borderId="0"/>
    <xf numFmtId="0" fontId="104" fillId="34" borderId="20" applyNumberFormat="0" applyAlignment="0" applyProtection="0"/>
    <xf numFmtId="0" fontId="133" fillId="0" borderId="0"/>
    <xf numFmtId="0" fontId="90" fillId="15" borderId="14" applyNumberFormat="0" applyAlignment="0" applyProtection="0"/>
    <xf numFmtId="0" fontId="38" fillId="0" borderId="0"/>
    <xf numFmtId="0" fontId="1" fillId="0" borderId="0"/>
    <xf numFmtId="43" fontId="133" fillId="0" borderId="0" applyFont="0" applyFill="0" applyBorder="0" applyAlignment="0" applyProtection="0"/>
    <xf numFmtId="0" fontId="116" fillId="58" borderId="0" applyNumberFormat="0" applyBorder="0" applyAlignment="0" applyProtection="0"/>
    <xf numFmtId="0" fontId="1" fillId="0" borderId="0"/>
    <xf numFmtId="0" fontId="133" fillId="0" borderId="0"/>
    <xf numFmtId="43" fontId="133" fillId="0" borderId="0" applyFont="0" applyFill="0" applyBorder="0" applyAlignment="0" applyProtection="0"/>
    <xf numFmtId="0" fontId="1" fillId="0" borderId="0"/>
    <xf numFmtId="0" fontId="1" fillId="0" borderId="0"/>
    <xf numFmtId="43" fontId="133" fillId="0" borderId="0" applyFont="0" applyFill="0" applyBorder="0" applyAlignment="0" applyProtection="0"/>
    <xf numFmtId="0" fontId="99" fillId="29" borderId="0" applyNumberFormat="0" applyBorder="0" applyAlignment="0" applyProtection="0"/>
    <xf numFmtId="0" fontId="133" fillId="0" borderId="0"/>
    <xf numFmtId="0" fontId="133" fillId="0" borderId="0"/>
    <xf numFmtId="43" fontId="133" fillId="0" borderId="0" applyFont="0" applyFill="0" applyBorder="0" applyAlignment="0" applyProtection="0"/>
    <xf numFmtId="0" fontId="1" fillId="0" borderId="0"/>
    <xf numFmtId="0" fontId="1" fillId="0" borderId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43" fontId="133" fillId="0" borderId="0" applyFont="0" applyFill="0" applyBorder="0" applyAlignment="0" applyProtection="0"/>
    <xf numFmtId="0" fontId="1" fillId="0" borderId="0"/>
    <xf numFmtId="43" fontId="9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91" fillId="0" borderId="0" applyFont="0" applyFill="0" applyBorder="0" applyAlignment="0" applyProtection="0"/>
    <xf numFmtId="0" fontId="1" fillId="0" borderId="0"/>
    <xf numFmtId="0" fontId="1" fillId="0" borderId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1" fillId="0" borderId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1" fillId="0" borderId="0"/>
    <xf numFmtId="0" fontId="1" fillId="0" borderId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1" fillId="0" borderId="0"/>
    <xf numFmtId="0" fontId="100" fillId="0" borderId="0"/>
    <xf numFmtId="0" fontId="1" fillId="0" borderId="0"/>
    <xf numFmtId="0" fontId="1" fillId="0" borderId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4" fillId="0" borderId="0"/>
    <xf numFmtId="0" fontId="4" fillId="0" borderId="0"/>
    <xf numFmtId="167" fontId="1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1" fillId="0" borderId="0"/>
    <xf numFmtId="0" fontId="1" fillId="0" borderId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4" fillId="0" borderId="0"/>
    <xf numFmtId="0" fontId="4" fillId="0" borderId="0"/>
    <xf numFmtId="167" fontId="1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1" fillId="0" borderId="0"/>
    <xf numFmtId="0" fontId="1" fillId="0" borderId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9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29" applyNumberFormat="0" applyAlignment="0" applyProtection="0">
      <alignment horizontal="left" vertical="center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0" fontId="108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40" fontId="108" fillId="0" borderId="0" applyFont="0" applyFill="0" applyBorder="0" applyAlignment="0" applyProtection="0"/>
    <xf numFmtId="0" fontId="133" fillId="0" borderId="0"/>
    <xf numFmtId="43" fontId="1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18" fillId="0" borderId="27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95" fillId="0" borderId="17" applyNumberFormat="0" applyFill="0" applyAlignment="0" applyProtection="0"/>
    <xf numFmtId="167" fontId="133" fillId="0" borderId="0" applyFont="0" applyFill="0" applyBorder="0" applyAlignment="0" applyProtection="0"/>
    <xf numFmtId="0" fontId="1" fillId="0" borderId="0"/>
    <xf numFmtId="17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0" fillId="0" borderId="0"/>
    <xf numFmtId="178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6" fillId="0" borderId="12" applyNumberFormat="0" applyFill="0" applyAlignment="0" applyProtection="0"/>
    <xf numFmtId="0" fontId="4" fillId="0" borderId="0"/>
    <xf numFmtId="0" fontId="4" fillId="0" borderId="0"/>
    <xf numFmtId="43" fontId="133" fillId="0" borderId="0" applyFont="0" applyFill="0" applyBorder="0" applyAlignment="0" applyProtection="0"/>
    <xf numFmtId="0" fontId="1" fillId="0" borderId="0"/>
    <xf numFmtId="0" fontId="1" fillId="0" borderId="0"/>
    <xf numFmtId="43" fontId="133" fillId="0" borderId="0" applyFont="0" applyFill="0" applyBorder="0" applyAlignment="0" applyProtection="0"/>
    <xf numFmtId="0" fontId="1" fillId="0" borderId="0"/>
    <xf numFmtId="0" fontId="4" fillId="0" borderId="0"/>
    <xf numFmtId="0" fontId="4" fillId="0" borderId="0"/>
    <xf numFmtId="43" fontId="133" fillId="0" borderId="0" applyFont="0" applyFill="0" applyBorder="0" applyAlignment="0" applyProtection="0"/>
    <xf numFmtId="0" fontId="1" fillId="0" borderId="0"/>
    <xf numFmtId="0" fontId="1" fillId="0" borderId="0"/>
    <xf numFmtId="43" fontId="133" fillId="0" borderId="0" applyFont="0" applyFill="0" applyBorder="0" applyAlignment="0" applyProtection="0"/>
    <xf numFmtId="17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17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180" fontId="4" fillId="0" borderId="0"/>
    <xf numFmtId="40" fontId="108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" fillId="0" borderId="0"/>
    <xf numFmtId="43" fontId="133" fillId="0" borderId="0" applyFont="0" applyFill="0" applyBorder="0" applyAlignment="0" applyProtection="0"/>
    <xf numFmtId="43" fontId="38" fillId="0" borderId="0" applyFont="0" applyFill="0" applyBorder="0" applyAlignment="0" applyProtection="0"/>
    <xf numFmtId="40" fontId="108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3" fillId="0" borderId="0"/>
    <xf numFmtId="43" fontId="6" fillId="0" borderId="0" applyFont="0" applyFill="0" applyBorder="0" applyAlignment="0" applyProtection="0"/>
    <xf numFmtId="0" fontId="120" fillId="0" borderId="0"/>
    <xf numFmtId="43" fontId="133" fillId="0" borderId="0" applyFont="0" applyFill="0" applyBorder="0" applyAlignment="0" applyProtection="0"/>
    <xf numFmtId="43" fontId="91" fillId="0" borderId="0" applyFont="0" applyFill="0" applyBorder="0" applyAlignment="0" applyProtection="0"/>
    <xf numFmtId="0" fontId="121" fillId="33" borderId="28" applyNumberFormat="0" applyAlignment="0" applyProtection="0"/>
    <xf numFmtId="43" fontId="100" fillId="0" borderId="0" applyFont="0" applyFill="0" applyBorder="0" applyAlignment="0" applyProtection="0"/>
    <xf numFmtId="0" fontId="91" fillId="0" borderId="0"/>
    <xf numFmtId="0" fontId="94" fillId="17" borderId="16" applyNumberFormat="0" applyAlignment="0" applyProtection="0"/>
    <xf numFmtId="43" fontId="100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3" fillId="0" borderId="15" applyNumberFormat="0" applyFill="0" applyAlignment="0" applyProtection="0"/>
    <xf numFmtId="43" fontId="6" fillId="0" borderId="0" applyFont="0" applyFill="0" applyBorder="0" applyAlignment="0" applyProtection="0"/>
    <xf numFmtId="0" fontId="84" fillId="12" borderId="0" applyNumberFormat="0" applyBorder="0" applyAlignment="0" applyProtection="0"/>
    <xf numFmtId="43" fontId="6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33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4" fillId="12" borderId="0" applyNumberFormat="0" applyBorder="0" applyAlignment="0" applyProtection="0"/>
    <xf numFmtId="0" fontId="1" fillId="0" borderId="0"/>
    <xf numFmtId="43" fontId="133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" fillId="0" borderId="0"/>
    <xf numFmtId="43" fontId="133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66" fontId="4" fillId="0" borderId="0"/>
    <xf numFmtId="177" fontId="133" fillId="0" borderId="0" applyFont="0" applyFill="0" applyBorder="0" applyAlignment="0" applyProtection="0"/>
    <xf numFmtId="0" fontId="88" fillId="13" borderId="0" applyNumberFormat="0" applyBorder="0" applyAlignment="0" applyProtection="0"/>
    <xf numFmtId="0" fontId="133" fillId="0" borderId="0"/>
    <xf numFmtId="43" fontId="133" fillId="0" borderId="0" applyFont="0" applyFill="0" applyBorder="0" applyAlignment="0" applyProtection="0"/>
    <xf numFmtId="0" fontId="87" fillId="0" borderId="0" applyNumberFormat="0" applyFill="0" applyBorder="0" applyAlignment="0" applyProtection="0"/>
    <xf numFmtId="43" fontId="133" fillId="0" borderId="0" applyFon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43" fontId="133" fillId="0" borderId="0" applyFont="0" applyFill="0" applyBorder="0" applyAlignment="0" applyProtection="0"/>
    <xf numFmtId="43" fontId="133" fillId="0" borderId="0" applyFont="0" applyFill="0" applyBorder="0" applyAlignment="0" applyProtection="0"/>
    <xf numFmtId="3" fontId="1" fillId="0" borderId="0" applyFill="0" applyBorder="0" applyAlignment="0" applyProtection="0"/>
    <xf numFmtId="176" fontId="1" fillId="0" borderId="0" applyFont="0" applyFill="0" applyBorder="0" applyAlignment="0" applyProtection="0"/>
    <xf numFmtId="0" fontId="81" fillId="0" borderId="0" applyNumberFormat="0" applyFill="0" applyBorder="0" applyAlignment="0" applyProtection="0"/>
    <xf numFmtId="0" fontId="133" fillId="0" borderId="0"/>
    <xf numFmtId="0" fontId="133" fillId="0" borderId="0"/>
    <xf numFmtId="174" fontId="1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" fillId="0" borderId="0"/>
    <xf numFmtId="0" fontId="83" fillId="0" borderId="0" applyNumberFormat="0" applyFill="0" applyBorder="0" applyAlignment="0" applyProtection="0"/>
    <xf numFmtId="2" fontId="81" fillId="0" borderId="0" applyFill="0" applyBorder="0" applyAlignment="0" applyProtection="0"/>
    <xf numFmtId="38" fontId="124" fillId="33" borderId="0" applyNumberFormat="0" applyBorder="0" applyAlignment="0" applyProtection="0"/>
    <xf numFmtId="0" fontId="1" fillId="0" borderId="0"/>
    <xf numFmtId="0" fontId="5" fillId="0" borderId="2">
      <alignment horizontal="left" vertical="center"/>
    </xf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23" fillId="39" borderId="19" applyNumberFormat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23" fillId="39" borderId="19" applyNumberFormat="0" applyAlignment="0" applyProtection="0"/>
    <xf numFmtId="0" fontId="93" fillId="0" borderId="15" applyNumberFormat="0" applyFill="0" applyAlignment="0" applyProtection="0"/>
    <xf numFmtId="0" fontId="93" fillId="0" borderId="15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9" fillId="14" borderId="13" applyNumberFormat="0" applyAlignment="0" applyProtection="0"/>
    <xf numFmtId="0" fontId="89" fillId="14" borderId="13" applyNumberFormat="0" applyAlignment="0" applyProtection="0"/>
    <xf numFmtId="0" fontId="111" fillId="0" borderId="22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0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25" fillId="0" borderId="0"/>
    <xf numFmtId="0" fontId="82" fillId="0" borderId="0" applyNumberFormat="0" applyFill="0" applyBorder="0" applyAlignment="0" applyProtection="0"/>
    <xf numFmtId="0" fontId="120" fillId="0" borderId="0"/>
    <xf numFmtId="0" fontId="119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33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6" fillId="0" borderId="12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6" fillId="0" borderId="12" applyNumberFormat="0" applyFill="0" applyAlignment="0" applyProtection="0"/>
    <xf numFmtId="0" fontId="86" fillId="0" borderId="12" applyNumberFormat="0" applyFill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1" fillId="0" borderId="0"/>
    <xf numFmtId="0" fontId="87" fillId="0" borderId="0" applyNumberFormat="0" applyFill="0" applyBorder="0" applyAlignment="0" applyProtection="0"/>
    <xf numFmtId="0" fontId="100" fillId="0" borderId="0"/>
    <xf numFmtId="0" fontId="87" fillId="0" borderId="0" applyNumberFormat="0" applyFill="0" applyBorder="0" applyAlignment="0" applyProtection="0"/>
    <xf numFmtId="0" fontId="100" fillId="0" borderId="0"/>
    <xf numFmtId="0" fontId="111" fillId="0" borderId="0" applyNumberFormat="0" applyFill="0" applyBorder="0" applyAlignment="0" applyProtection="0"/>
    <xf numFmtId="0" fontId="114" fillId="0" borderId="0" applyNumberFormat="0" applyFill="0" applyBorder="0" applyAlignment="0" applyProtection="0">
      <alignment vertical="top"/>
      <protection locked="0"/>
    </xf>
    <xf numFmtId="10" fontId="124" fillId="62" borderId="26" applyNumberFormat="0" applyBorder="0" applyAlignment="0" applyProtection="0"/>
    <xf numFmtId="0" fontId="125" fillId="0" borderId="0"/>
    <xf numFmtId="0" fontId="117" fillId="0" borderId="24" applyNumberFormat="0" applyFill="0" applyProtection="0">
      <alignment horizontal="left" vertical="top" wrapText="1"/>
    </xf>
    <xf numFmtId="178" fontId="126" fillId="0" borderId="30">
      <alignment horizontal="right"/>
    </xf>
    <xf numFmtId="0" fontId="1" fillId="0" borderId="0"/>
    <xf numFmtId="0" fontId="6" fillId="0" borderId="0"/>
    <xf numFmtId="0" fontId="1" fillId="0" borderId="0"/>
    <xf numFmtId="0" fontId="133" fillId="0" borderId="0"/>
    <xf numFmtId="0" fontId="133" fillId="0" borderId="0"/>
    <xf numFmtId="0" fontId="133" fillId="0" borderId="0"/>
    <xf numFmtId="0" fontId="1" fillId="0" borderId="0"/>
    <xf numFmtId="0" fontId="133" fillId="0" borderId="0"/>
    <xf numFmtId="0" fontId="1" fillId="0" borderId="0"/>
    <xf numFmtId="0" fontId="133" fillId="0" borderId="0"/>
    <xf numFmtId="0" fontId="1" fillId="0" borderId="0"/>
    <xf numFmtId="0" fontId="133" fillId="0" borderId="0"/>
    <xf numFmtId="0" fontId="133" fillId="0" borderId="0"/>
    <xf numFmtId="0" fontId="133" fillId="0" borderId="0"/>
    <xf numFmtId="0" fontId="1" fillId="0" borderId="0"/>
    <xf numFmtId="0" fontId="1" fillId="0" borderId="0"/>
    <xf numFmtId="0" fontId="133" fillId="0" borderId="0"/>
    <xf numFmtId="0" fontId="133" fillId="0" borderId="0"/>
    <xf numFmtId="0" fontId="1" fillId="0" borderId="0"/>
    <xf numFmtId="0" fontId="1" fillId="0" borderId="0"/>
    <xf numFmtId="0" fontId="133" fillId="0" borderId="0"/>
    <xf numFmtId="0" fontId="133" fillId="0" borderId="0"/>
    <xf numFmtId="0" fontId="1" fillId="0" borderId="0"/>
    <xf numFmtId="0" fontId="1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" fillId="0" borderId="0"/>
    <xf numFmtId="0" fontId="1" fillId="0" borderId="0"/>
    <xf numFmtId="0" fontId="113" fillId="0" borderId="25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3" fillId="0" borderId="0"/>
    <xf numFmtId="0" fontId="1" fillId="0" borderId="0"/>
    <xf numFmtId="0" fontId="1" fillId="0" borderId="0"/>
    <xf numFmtId="0" fontId="4" fillId="0" borderId="0"/>
    <xf numFmtId="18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3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33" fillId="0" borderId="0"/>
    <xf numFmtId="0" fontId="120" fillId="0" borderId="0"/>
    <xf numFmtId="0" fontId="1" fillId="0" borderId="0"/>
    <xf numFmtId="0" fontId="1" fillId="0" borderId="0"/>
    <xf numFmtId="0" fontId="100" fillId="0" borderId="0"/>
    <xf numFmtId="0" fontId="1" fillId="0" borderId="0"/>
    <xf numFmtId="0" fontId="100" fillId="0" borderId="0"/>
    <xf numFmtId="0" fontId="133" fillId="0" borderId="0"/>
    <xf numFmtId="0" fontId="133" fillId="0" borderId="0"/>
    <xf numFmtId="0" fontId="81" fillId="0" borderId="0"/>
    <xf numFmtId="0" fontId="1" fillId="0" borderId="0"/>
    <xf numFmtId="1" fontId="2" fillId="0" borderId="32" applyNumberFormat="0" applyFill="0" applyProtection="0">
      <alignment horizontal="left" vertical="center"/>
    </xf>
    <xf numFmtId="0" fontId="6" fillId="0" borderId="0"/>
    <xf numFmtId="0" fontId="133" fillId="0" borderId="0"/>
    <xf numFmtId="0" fontId="133" fillId="0" borderId="0"/>
    <xf numFmtId="0" fontId="133" fillId="0" borderId="0"/>
    <xf numFmtId="0" fontId="81" fillId="0" borderId="0"/>
    <xf numFmtId="0" fontId="108" fillId="0" borderId="0"/>
    <xf numFmtId="0" fontId="6" fillId="0" borderId="0"/>
    <xf numFmtId="0" fontId="81" fillId="0" borderId="0"/>
    <xf numFmtId="0" fontId="1" fillId="0" borderId="0"/>
    <xf numFmtId="0" fontId="133" fillId="0" borderId="0"/>
    <xf numFmtId="0" fontId="1" fillId="0" borderId="0"/>
    <xf numFmtId="0" fontId="91" fillId="62" borderId="31" applyNumberFormat="0" applyFont="0" applyAlignment="0" applyProtection="0"/>
    <xf numFmtId="0" fontId="133" fillId="11" borderId="11" applyNumberFormat="0" applyFont="0" applyAlignment="0" applyProtection="0"/>
    <xf numFmtId="9" fontId="1" fillId="0" borderId="0" applyFont="0" applyFill="0" applyBorder="0" applyAlignment="0" applyProtection="0"/>
    <xf numFmtId="0" fontId="133" fillId="11" borderId="11" applyNumberFormat="0" applyFont="0" applyAlignment="0" applyProtection="0"/>
    <xf numFmtId="0" fontId="133" fillId="11" borderId="11" applyNumberFormat="0" applyFont="0" applyAlignment="0" applyProtection="0"/>
    <xf numFmtId="0" fontId="100" fillId="62" borderId="31" applyNumberFormat="0" applyFont="0" applyAlignment="0" applyProtection="0"/>
    <xf numFmtId="0" fontId="121" fillId="33" borderId="28" applyNumberFormat="0" applyAlignment="0" applyProtection="0"/>
    <xf numFmtId="10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1" fillId="0" borderId="0"/>
    <xf numFmtId="0" fontId="1" fillId="0" borderId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113" fillId="0" borderId="25" applyNumberFormat="0" applyFill="0" applyAlignment="0" applyProtection="0"/>
    <xf numFmtId="0" fontId="113" fillId="0" borderId="25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113" fillId="0" borderId="25" applyNumberFormat="0" applyFill="0" applyAlignment="0" applyProtection="0"/>
    <xf numFmtId="0" fontId="9" fillId="0" borderId="21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0" fontId="81" fillId="0" borderId="18" applyNumberFormat="0" applyFill="0" applyAlignment="0" applyProtection="0"/>
    <xf numFmtId="1" fontId="127" fillId="0" borderId="23" applyNumberFormat="0" applyFill="0" applyAlignment="0" applyProtection="0">
      <alignment horizontal="left"/>
    </xf>
    <xf numFmtId="0" fontId="128" fillId="0" borderId="0" applyNumberFormat="0" applyFill="0" applyBorder="0" applyAlignment="0" applyProtection="0"/>
    <xf numFmtId="0" fontId="128" fillId="0" borderId="0" applyNumberFormat="0" applyFill="0" applyBorder="0" applyAlignment="0" applyProtection="0"/>
  </cellStyleXfs>
  <cellXfs count="423">
    <xf numFmtId="0" fontId="0" fillId="0" borderId="0" xfId="0"/>
    <xf numFmtId="0" fontId="1" fillId="0" borderId="0" xfId="313"/>
    <xf numFmtId="0" fontId="1" fillId="0" borderId="1" xfId="313" applyBorder="1"/>
    <xf numFmtId="0" fontId="2" fillId="0" borderId="0" xfId="313" applyFont="1"/>
    <xf numFmtId="0" fontId="1" fillId="0" borderId="0" xfId="313" applyFont="1"/>
    <xf numFmtId="0" fontId="2" fillId="0" borderId="2" xfId="313" applyFont="1" applyBorder="1"/>
    <xf numFmtId="0" fontId="2" fillId="0" borderId="2" xfId="313" applyFont="1" applyBorder="1" applyAlignment="1">
      <alignment horizontal="right"/>
    </xf>
    <xf numFmtId="170" fontId="2" fillId="0" borderId="0" xfId="378" applyNumberFormat="1" applyFont="1"/>
    <xf numFmtId="170" fontId="0" fillId="0" borderId="0" xfId="378" applyNumberFormat="1" applyFont="1"/>
    <xf numFmtId="9" fontId="0" fillId="0" borderId="0" xfId="169" applyFont="1"/>
    <xf numFmtId="0" fontId="1" fillId="0" borderId="0" xfId="313" applyAlignment="1">
      <alignment wrapText="1"/>
    </xf>
    <xf numFmtId="0" fontId="2" fillId="0" borderId="3" xfId="313" applyFont="1" applyBorder="1" applyAlignment="1">
      <alignment wrapText="1"/>
    </xf>
    <xf numFmtId="170" fontId="2" fillId="0" borderId="3" xfId="378" applyNumberFormat="1" applyFont="1" applyBorder="1"/>
    <xf numFmtId="170" fontId="1" fillId="0" borderId="0" xfId="313" applyNumberFormat="1"/>
    <xf numFmtId="169" fontId="0" fillId="0" borderId="0" xfId="169" applyNumberFormat="1" applyFont="1"/>
    <xf numFmtId="169" fontId="1" fillId="0" borderId="0" xfId="169" applyNumberFormat="1" applyFont="1"/>
    <xf numFmtId="0" fontId="3" fillId="0" borderId="0" xfId="313" applyFont="1"/>
    <xf numFmtId="43" fontId="1" fillId="0" borderId="0" xfId="313" applyNumberFormat="1"/>
    <xf numFmtId="0" fontId="2" fillId="0" borderId="0" xfId="313" applyFont="1" applyAlignment="1">
      <alignment horizontal="right"/>
    </xf>
    <xf numFmtId="0" fontId="2" fillId="0" borderId="1" xfId="313" applyFont="1" applyBorder="1"/>
    <xf numFmtId="0" fontId="2" fillId="0" borderId="4" xfId="313" applyFont="1" applyBorder="1"/>
    <xf numFmtId="178" fontId="2" fillId="0" borderId="0" xfId="313" applyNumberFormat="1" applyFont="1"/>
    <xf numFmtId="178" fontId="1" fillId="0" borderId="0" xfId="313" applyNumberFormat="1"/>
    <xf numFmtId="178" fontId="3" fillId="0" borderId="0" xfId="313" applyNumberFormat="1" applyFont="1"/>
    <xf numFmtId="0" fontId="1" fillId="0" borderId="1" xfId="313" applyFont="1" applyBorder="1"/>
    <xf numFmtId="0" fontId="2" fillId="0" borderId="5" xfId="313" applyFont="1" applyBorder="1"/>
    <xf numFmtId="178" fontId="2" fillId="0" borderId="3" xfId="313" applyNumberFormat="1" applyFont="1" applyBorder="1"/>
    <xf numFmtId="0" fontId="3" fillId="0" borderId="1" xfId="313" applyFont="1" applyBorder="1"/>
    <xf numFmtId="0" fontId="4" fillId="0" borderId="2" xfId="313" applyFont="1" applyBorder="1"/>
    <xf numFmtId="0" fontId="4" fillId="2" borderId="6" xfId="313" applyFont="1" applyFill="1" applyBorder="1"/>
    <xf numFmtId="178" fontId="4" fillId="2" borderId="6" xfId="313" applyNumberFormat="1" applyFont="1" applyFill="1" applyBorder="1" applyAlignment="1">
      <alignment horizontal="center"/>
    </xf>
    <xf numFmtId="0" fontId="4" fillId="0" borderId="0" xfId="313" applyFont="1" applyBorder="1"/>
    <xf numFmtId="178" fontId="4" fillId="0" borderId="0" xfId="313" applyNumberFormat="1" applyFont="1" applyBorder="1" applyAlignment="1">
      <alignment horizontal="center"/>
    </xf>
    <xf numFmtId="0" fontId="4" fillId="0" borderId="7" xfId="313" applyFont="1" applyBorder="1"/>
    <xf numFmtId="178" fontId="4" fillId="0" borderId="7" xfId="313" applyNumberFormat="1" applyFont="1" applyBorder="1" applyAlignment="1">
      <alignment horizontal="center"/>
    </xf>
    <xf numFmtId="0" fontId="4" fillId="0" borderId="2" xfId="313" applyFont="1" applyFill="1" applyBorder="1"/>
    <xf numFmtId="178" fontId="4" fillId="0" borderId="6" xfId="313" applyNumberFormat="1" applyFont="1" applyFill="1" applyBorder="1"/>
    <xf numFmtId="178" fontId="4" fillId="0" borderId="0" xfId="313" applyNumberFormat="1" applyFont="1" applyFill="1" applyBorder="1"/>
    <xf numFmtId="178" fontId="4" fillId="0" borderId="7" xfId="313" applyNumberFormat="1" applyFont="1" applyFill="1" applyBorder="1"/>
    <xf numFmtId="0" fontId="4" fillId="0" borderId="3" xfId="313" applyFont="1" applyFill="1" applyBorder="1"/>
    <xf numFmtId="0" fontId="4" fillId="0" borderId="3" xfId="313" applyFont="1" applyBorder="1"/>
    <xf numFmtId="178" fontId="4" fillId="3" borderId="0" xfId="313" applyNumberFormat="1" applyFont="1" applyFill="1" applyBorder="1"/>
    <xf numFmtId="0" fontId="4" fillId="0" borderId="8" xfId="313" applyFont="1" applyBorder="1"/>
    <xf numFmtId="178" fontId="4" fillId="3" borderId="8" xfId="313" applyNumberFormat="1" applyFont="1" applyFill="1" applyBorder="1"/>
    <xf numFmtId="170" fontId="5" fillId="0" borderId="2" xfId="313" applyNumberFormat="1" applyFont="1" applyBorder="1"/>
    <xf numFmtId="0" fontId="5" fillId="0" borderId="2" xfId="313" applyFont="1" applyBorder="1"/>
    <xf numFmtId="0" fontId="4" fillId="0" borderId="6" xfId="313" applyFont="1" applyBorder="1"/>
    <xf numFmtId="170" fontId="4" fillId="0" borderId="6" xfId="378" applyNumberFormat="1" applyFont="1" applyBorder="1"/>
    <xf numFmtId="170" fontId="4" fillId="0" borderId="0" xfId="378" applyNumberFormat="1" applyFont="1" applyBorder="1"/>
    <xf numFmtId="170" fontId="4" fillId="0" borderId="7" xfId="378" applyNumberFormat="1" applyFont="1" applyBorder="1"/>
    <xf numFmtId="0" fontId="4" fillId="0" borderId="2" xfId="313" applyFont="1" applyFill="1" applyBorder="1" applyAlignment="1">
      <alignment horizontal="right"/>
    </xf>
    <xf numFmtId="0" fontId="4" fillId="4" borderId="2" xfId="313" applyFont="1" applyFill="1" applyBorder="1"/>
    <xf numFmtId="178" fontId="4" fillId="4" borderId="6" xfId="313" applyNumberFormat="1" applyFont="1" applyFill="1" applyBorder="1"/>
    <xf numFmtId="178" fontId="4" fillId="4" borderId="0" xfId="313" applyNumberFormat="1" applyFont="1" applyFill="1" applyBorder="1"/>
    <xf numFmtId="178" fontId="4" fillId="4" borderId="7" xfId="313" applyNumberFormat="1" applyFont="1" applyFill="1" applyBorder="1"/>
    <xf numFmtId="0" fontId="4" fillId="0" borderId="3" xfId="313" applyFont="1" applyFill="1" applyBorder="1" applyAlignment="1">
      <alignment horizontal="right"/>
    </xf>
    <xf numFmtId="0" fontId="4" fillId="4" borderId="3" xfId="313" applyFont="1" applyFill="1" applyBorder="1"/>
    <xf numFmtId="178" fontId="4" fillId="4" borderId="8" xfId="313" applyNumberFormat="1" applyFont="1" applyFill="1" applyBorder="1"/>
    <xf numFmtId="0" fontId="5" fillId="0" borderId="2" xfId="313" applyFont="1" applyFill="1" applyBorder="1"/>
    <xf numFmtId="170" fontId="5" fillId="0" borderId="0" xfId="313" applyNumberFormat="1" applyFont="1" applyBorder="1"/>
    <xf numFmtId="0" fontId="5" fillId="0" borderId="0" xfId="313" applyFont="1" applyBorder="1"/>
    <xf numFmtId="0" fontId="5" fillId="0" borderId="0" xfId="313" applyFont="1" applyFill="1" applyBorder="1"/>
    <xf numFmtId="0" fontId="5" fillId="4" borderId="0" xfId="313" applyFont="1" applyFill="1" applyBorder="1"/>
    <xf numFmtId="170" fontId="4" fillId="4" borderId="0" xfId="378" applyNumberFormat="1" applyFont="1" applyFill="1" applyBorder="1"/>
    <xf numFmtId="0" fontId="2" fillId="0" borderId="0" xfId="313" applyFont="1" applyAlignment="1">
      <alignment wrapText="1"/>
    </xf>
    <xf numFmtId="43" fontId="1" fillId="0" borderId="0" xfId="313" applyNumberFormat="1" applyFont="1"/>
    <xf numFmtId="0" fontId="1" fillId="0" borderId="2" xfId="313" applyBorder="1"/>
    <xf numFmtId="0" fontId="1" fillId="0" borderId="2" xfId="313" applyFont="1" applyBorder="1" applyAlignment="1">
      <alignment horizontal="right"/>
    </xf>
    <xf numFmtId="43" fontId="0" fillId="0" borderId="0" xfId="378" applyFont="1"/>
    <xf numFmtId="170" fontId="0" fillId="0" borderId="6" xfId="378" applyNumberFormat="1" applyFont="1" applyBorder="1"/>
    <xf numFmtId="170" fontId="0" fillId="0" borderId="0" xfId="378" applyNumberFormat="1" applyFont="1" applyBorder="1"/>
    <xf numFmtId="170" fontId="0" fillId="0" borderId="2" xfId="378" applyNumberFormat="1" applyFont="1" applyFill="1" applyBorder="1"/>
    <xf numFmtId="0" fontId="1" fillId="0" borderId="0" xfId="313" applyFont="1" applyBorder="1"/>
    <xf numFmtId="0" fontId="1" fillId="0" borderId="0" xfId="313" applyBorder="1"/>
    <xf numFmtId="0" fontId="1" fillId="0" borderId="7" xfId="313" applyBorder="1"/>
    <xf numFmtId="170" fontId="0" fillId="0" borderId="7" xfId="378" applyNumberFormat="1" applyFont="1" applyBorder="1"/>
    <xf numFmtId="43" fontId="1" fillId="0" borderId="1" xfId="313" applyNumberFormat="1" applyBorder="1"/>
    <xf numFmtId="170" fontId="1" fillId="0" borderId="0" xfId="378" applyNumberFormat="1" applyFont="1"/>
    <xf numFmtId="9" fontId="1" fillId="0" borderId="0" xfId="169" applyFont="1"/>
    <xf numFmtId="0" fontId="1" fillId="0" borderId="0" xfId="313" applyFont="1" applyAlignment="1">
      <alignment wrapText="1"/>
    </xf>
    <xf numFmtId="170" fontId="1" fillId="0" borderId="0" xfId="313" applyNumberFormat="1" applyFont="1"/>
    <xf numFmtId="178" fontId="1" fillId="0" borderId="0" xfId="313" applyNumberFormat="1" applyFont="1"/>
    <xf numFmtId="0" fontId="1" fillId="0" borderId="2" xfId="313" applyFont="1" applyBorder="1"/>
    <xf numFmtId="0" fontId="1" fillId="2" borderId="6" xfId="313" applyFont="1" applyFill="1" applyBorder="1"/>
    <xf numFmtId="178" fontId="1" fillId="2" borderId="6" xfId="313" applyNumberFormat="1" applyFont="1" applyFill="1" applyBorder="1" applyAlignment="1">
      <alignment horizontal="center"/>
    </xf>
    <xf numFmtId="178" fontId="1" fillId="0" borderId="0" xfId="313" applyNumberFormat="1" applyFont="1" applyBorder="1" applyAlignment="1">
      <alignment horizontal="center"/>
    </xf>
    <xf numFmtId="0" fontId="1" fillId="0" borderId="7" xfId="313" applyFont="1" applyBorder="1"/>
    <xf numFmtId="178" fontId="1" fillId="0" borderId="7" xfId="313" applyNumberFormat="1" applyFont="1" applyBorder="1" applyAlignment="1">
      <alignment horizontal="center"/>
    </xf>
    <xf numFmtId="0" fontId="1" fillId="0" borderId="2" xfId="313" applyFont="1" applyFill="1" applyBorder="1"/>
    <xf numFmtId="178" fontId="1" fillId="0" borderId="6" xfId="313" applyNumberFormat="1" applyFont="1" applyFill="1" applyBorder="1"/>
    <xf numFmtId="178" fontId="1" fillId="0" borderId="0" xfId="313" applyNumberFormat="1" applyFont="1" applyFill="1" applyBorder="1"/>
    <xf numFmtId="178" fontId="1" fillId="0" borderId="8" xfId="313" applyNumberFormat="1" applyFont="1" applyFill="1" applyBorder="1"/>
    <xf numFmtId="0" fontId="1" fillId="0" borderId="6" xfId="313" applyFont="1" applyBorder="1"/>
    <xf numFmtId="178" fontId="1" fillId="0" borderId="6" xfId="313" applyNumberFormat="1" applyFont="1" applyBorder="1"/>
    <xf numFmtId="178" fontId="1" fillId="0" borderId="0" xfId="313" applyNumberFormat="1" applyFont="1" applyBorder="1"/>
    <xf numFmtId="0" fontId="1" fillId="0" borderId="8" xfId="313" applyFont="1" applyBorder="1"/>
    <xf numFmtId="178" fontId="1" fillId="0" borderId="8" xfId="313" applyNumberFormat="1" applyFont="1" applyBorder="1"/>
    <xf numFmtId="170" fontId="2" fillId="0" borderId="2" xfId="313" applyNumberFormat="1" applyFont="1" applyBorder="1"/>
    <xf numFmtId="170" fontId="1" fillId="0" borderId="6" xfId="378" applyNumberFormat="1" applyFont="1" applyBorder="1"/>
    <xf numFmtId="170" fontId="1" fillId="0" borderId="0" xfId="378" applyNumberFormat="1" applyFont="1" applyBorder="1"/>
    <xf numFmtId="170" fontId="1" fillId="0" borderId="7" xfId="378" applyNumberFormat="1" applyFont="1" applyBorder="1"/>
    <xf numFmtId="0" fontId="1" fillId="0" borderId="2" xfId="313" applyFont="1" applyFill="1" applyBorder="1" applyAlignment="1">
      <alignment horizontal="right"/>
    </xf>
    <xf numFmtId="0" fontId="1" fillId="4" borderId="2" xfId="313" applyFont="1" applyFill="1" applyBorder="1"/>
    <xf numFmtId="178" fontId="1" fillId="4" borderId="6" xfId="313" applyNumberFormat="1" applyFont="1" applyFill="1" applyBorder="1"/>
    <xf numFmtId="178" fontId="1" fillId="4" borderId="0" xfId="313" applyNumberFormat="1" applyFont="1" applyFill="1" applyBorder="1"/>
    <xf numFmtId="178" fontId="1" fillId="4" borderId="8" xfId="313" applyNumberFormat="1" applyFont="1" applyFill="1" applyBorder="1"/>
    <xf numFmtId="0" fontId="2" fillId="0" borderId="2" xfId="313" applyFont="1" applyFill="1" applyBorder="1"/>
    <xf numFmtId="181" fontId="2" fillId="0" borderId="0" xfId="378" applyNumberFormat="1" applyFont="1" applyFill="1" applyBorder="1"/>
    <xf numFmtId="181" fontId="1" fillId="0" borderId="0" xfId="378" applyNumberFormat="1" applyFont="1" applyFill="1" applyBorder="1"/>
    <xf numFmtId="0" fontId="2" fillId="0" borderId="0" xfId="378" applyNumberFormat="1" applyFont="1" applyFill="1" applyBorder="1"/>
    <xf numFmtId="170" fontId="1" fillId="0" borderId="0" xfId="378" applyNumberFormat="1" applyFont="1" applyFill="1" applyBorder="1"/>
    <xf numFmtId="0" fontId="2" fillId="4" borderId="0" xfId="378" applyNumberFormat="1" applyFont="1" applyFill="1" applyBorder="1"/>
    <xf numFmtId="170" fontId="1" fillId="4" borderId="0" xfId="378" applyNumberFormat="1" applyFont="1" applyFill="1" applyBorder="1"/>
    <xf numFmtId="43" fontId="1" fillId="0" borderId="0" xfId="378" applyFont="1"/>
    <xf numFmtId="170" fontId="1" fillId="0" borderId="2" xfId="378" applyNumberFormat="1" applyFont="1" applyFill="1" applyBorder="1"/>
    <xf numFmtId="43" fontId="1" fillId="0" borderId="1" xfId="313" applyNumberFormat="1" applyFont="1" applyBorder="1"/>
    <xf numFmtId="0" fontId="6" fillId="0" borderId="0" xfId="419"/>
    <xf numFmtId="170" fontId="7" fillId="0" borderId="0" xfId="409" applyNumberFormat="1" applyFont="1"/>
    <xf numFmtId="170" fontId="0" fillId="0" borderId="0" xfId="409" applyNumberFormat="1" applyFont="1"/>
    <xf numFmtId="1" fontId="7" fillId="0" borderId="0" xfId="409" applyNumberFormat="1" applyFont="1"/>
    <xf numFmtId="170" fontId="3" fillId="0" borderId="0" xfId="409" applyNumberFormat="1" applyFont="1" applyAlignment="1">
      <alignment horizontal="right"/>
    </xf>
    <xf numFmtId="170" fontId="8" fillId="0" borderId="0" xfId="419" applyNumberFormat="1" applyFont="1"/>
    <xf numFmtId="170" fontId="9" fillId="0" borderId="0" xfId="409" applyNumberFormat="1" applyFont="1"/>
    <xf numFmtId="170" fontId="10" fillId="0" borderId="0" xfId="409" applyNumberFormat="1" applyFont="1"/>
    <xf numFmtId="178" fontId="0" fillId="0" borderId="0" xfId="409" applyNumberFormat="1" applyFont="1"/>
    <xf numFmtId="170" fontId="11" fillId="0" borderId="0" xfId="409" applyNumberFormat="1" applyFont="1"/>
    <xf numFmtId="170" fontId="1" fillId="0" borderId="0" xfId="409" applyNumberFormat="1" applyFont="1"/>
    <xf numFmtId="170" fontId="12" fillId="0" borderId="0" xfId="409" applyNumberFormat="1" applyFont="1"/>
    <xf numFmtId="170" fontId="2" fillId="0" borderId="0" xfId="409" applyNumberFormat="1" applyFont="1" applyAlignment="1">
      <alignment wrapText="1"/>
    </xf>
    <xf numFmtId="170" fontId="2" fillId="0" borderId="0" xfId="409" applyNumberFormat="1" applyFont="1"/>
    <xf numFmtId="170" fontId="13" fillId="0" borderId="0" xfId="419" applyNumberFormat="1" applyFont="1"/>
    <xf numFmtId="0" fontId="14" fillId="0" borderId="0" xfId="419" applyFont="1" applyAlignment="1">
      <alignment horizontal="right"/>
    </xf>
    <xf numFmtId="178" fontId="13" fillId="0" borderId="0" xfId="419" applyNumberFormat="1" applyFont="1"/>
    <xf numFmtId="178" fontId="15" fillId="0" borderId="0" xfId="419" applyNumberFormat="1" applyFont="1"/>
    <xf numFmtId="0" fontId="16" fillId="0" borderId="0" xfId="0" applyFont="1" applyAlignment="1">
      <alignment vertical="center"/>
    </xf>
    <xf numFmtId="0" fontId="16" fillId="0" borderId="0" xfId="0" applyFont="1" applyFill="1"/>
    <xf numFmtId="0" fontId="16" fillId="0" borderId="0" xfId="0" applyFont="1" applyFill="1" applyAlignment="1">
      <alignment wrapText="1"/>
    </xf>
    <xf numFmtId="0" fontId="16" fillId="0" borderId="0" xfId="0" applyFont="1"/>
    <xf numFmtId="0" fontId="16" fillId="0" borderId="0" xfId="0" applyFont="1" applyFill="1" applyAlignment="1"/>
    <xf numFmtId="0" fontId="17" fillId="0" borderId="0" xfId="0" applyFont="1" applyFill="1"/>
    <xf numFmtId="0" fontId="18" fillId="0" borderId="2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5" fontId="18" fillId="5" borderId="0" xfId="0" applyNumberFormat="1" applyFont="1" applyFill="1" applyBorder="1" applyAlignment="1">
      <alignment horizontal="left" vertical="center"/>
    </xf>
    <xf numFmtId="0" fontId="20" fillId="5" borderId="0" xfId="0" applyFont="1" applyFill="1" applyAlignment="1">
      <alignment vertical="center"/>
    </xf>
    <xf numFmtId="182" fontId="20" fillId="5" borderId="0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182" fontId="22" fillId="0" borderId="0" xfId="0" applyNumberFormat="1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181" fontId="20" fillId="5" borderId="0" xfId="0" applyNumberFormat="1" applyFont="1" applyFill="1" applyAlignment="1">
      <alignment vertical="center"/>
    </xf>
    <xf numFmtId="181" fontId="21" fillId="0" borderId="0" xfId="3" applyNumberFormat="1" applyFont="1" applyFill="1" applyBorder="1" applyAlignment="1">
      <alignment horizontal="left" vertical="center"/>
    </xf>
    <xf numFmtId="2" fontId="21" fillId="0" borderId="0" xfId="0" applyNumberFormat="1" applyFont="1" applyFill="1" applyBorder="1" applyAlignment="1">
      <alignment horizontal="left" vertical="center"/>
    </xf>
    <xf numFmtId="0" fontId="24" fillId="0" borderId="0" xfId="513" applyFont="1" applyFill="1" applyBorder="1" applyAlignment="1" applyProtection="1">
      <alignment vertical="center" wrapText="1"/>
      <protection locked="0"/>
    </xf>
    <xf numFmtId="0" fontId="24" fillId="0" borderId="0" xfId="513" applyFont="1" applyFill="1" applyBorder="1" applyAlignment="1">
      <alignment vertical="center" wrapText="1"/>
    </xf>
    <xf numFmtId="0" fontId="24" fillId="0" borderId="0" xfId="0" applyFont="1" applyAlignment="1">
      <alignment vertical="center" wrapText="1"/>
    </xf>
    <xf numFmtId="165" fontId="18" fillId="6" borderId="0" xfId="0" applyNumberFormat="1" applyFont="1" applyFill="1" applyBorder="1" applyAlignment="1">
      <alignment horizontal="left" vertical="center"/>
    </xf>
    <xf numFmtId="0" fontId="20" fillId="6" borderId="0" xfId="0" applyFont="1" applyFill="1" applyAlignment="1">
      <alignment horizontal="left" vertical="center" wrapText="1"/>
    </xf>
    <xf numFmtId="182" fontId="20" fillId="6" borderId="0" xfId="0" applyNumberFormat="1" applyFont="1" applyFill="1" applyBorder="1" applyAlignment="1">
      <alignment vertical="center"/>
    </xf>
    <xf numFmtId="165" fontId="18" fillId="0" borderId="0" xfId="0" applyNumberFormat="1" applyFont="1" applyFill="1" applyBorder="1" applyAlignment="1">
      <alignment horizontal="left" vertical="center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Border="1" applyAlignment="1"/>
    <xf numFmtId="0" fontId="16" fillId="0" borderId="0" xfId="0" applyFont="1" applyFill="1" applyBorder="1" applyAlignment="1">
      <alignment wrapText="1"/>
    </xf>
    <xf numFmtId="0" fontId="24" fillId="0" borderId="0" xfId="0" applyFont="1" applyFill="1" applyBorder="1" applyAlignment="1"/>
    <xf numFmtId="0" fontId="25" fillId="0" borderId="0" xfId="0" applyFont="1" applyFill="1" applyBorder="1" applyAlignment="1">
      <alignment wrapText="1"/>
    </xf>
    <xf numFmtId="181" fontId="24" fillId="0" borderId="0" xfId="3" applyNumberFormat="1" applyFont="1" applyFill="1" applyBorder="1" applyAlignment="1">
      <alignment wrapText="1"/>
    </xf>
    <xf numFmtId="0" fontId="24" fillId="0" borderId="0" xfId="0" applyFont="1" applyFill="1" applyBorder="1" applyAlignment="1">
      <alignment wrapText="1"/>
    </xf>
    <xf numFmtId="181" fontId="16" fillId="0" borderId="0" xfId="0" applyNumberFormat="1" applyFont="1" applyFill="1" applyAlignment="1">
      <alignment wrapText="1"/>
    </xf>
    <xf numFmtId="183" fontId="20" fillId="5" borderId="0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 wrapText="1"/>
    </xf>
    <xf numFmtId="183" fontId="20" fillId="6" borderId="0" xfId="0" applyNumberFormat="1" applyFont="1" applyFill="1" applyBorder="1" applyAlignment="1">
      <alignment vertical="center"/>
    </xf>
    <xf numFmtId="0" fontId="16" fillId="6" borderId="0" xfId="0" applyFont="1" applyFill="1" applyAlignment="1">
      <alignment horizontal="left" vertical="center" wrapText="1"/>
    </xf>
    <xf numFmtId="0" fontId="26" fillId="0" borderId="0" xfId="0" applyFont="1" applyFill="1" applyAlignment="1">
      <alignment horizontal="right"/>
    </xf>
    <xf numFmtId="0" fontId="27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6" fillId="0" borderId="0" xfId="0" applyFont="1" applyBorder="1"/>
    <xf numFmtId="169" fontId="25" fillId="0" borderId="0" xfId="6" applyNumberFormat="1" applyFont="1" applyFill="1" applyBorder="1"/>
    <xf numFmtId="183" fontId="20" fillId="0" borderId="0" xfId="0" applyNumberFormat="1" applyFont="1" applyFill="1" applyBorder="1" applyAlignment="1">
      <alignment vertical="center"/>
    </xf>
    <xf numFmtId="0" fontId="16" fillId="0" borderId="7" xfId="0" applyFont="1" applyFill="1" applyBorder="1" applyAlignment="1"/>
    <xf numFmtId="0" fontId="16" fillId="0" borderId="7" xfId="0" applyFont="1" applyFill="1" applyBorder="1" applyAlignment="1">
      <alignment wrapText="1"/>
    </xf>
    <xf numFmtId="0" fontId="16" fillId="0" borderId="7" xfId="0" applyFont="1" applyFill="1" applyBorder="1"/>
    <xf numFmtId="0" fontId="16" fillId="0" borderId="7" xfId="0" applyFont="1" applyBorder="1"/>
    <xf numFmtId="0" fontId="0" fillId="0" borderId="0" xfId="0" applyFont="1" applyAlignment="1">
      <alignment vertical="center"/>
    </xf>
    <xf numFmtId="0" fontId="0" fillId="0" borderId="0" xfId="0" applyFont="1" applyFill="1"/>
    <xf numFmtId="0" fontId="0" fillId="0" borderId="0" xfId="0" applyFont="1" applyFill="1" applyAlignment="1">
      <alignment wrapText="1"/>
    </xf>
    <xf numFmtId="0" fontId="0" fillId="0" borderId="0" xfId="0" applyFont="1"/>
    <xf numFmtId="0" fontId="28" fillId="0" borderId="0" xfId="0" applyFont="1" applyFill="1" applyAlignment="1"/>
    <xf numFmtId="0" fontId="28" fillId="0" borderId="0" xfId="0" applyFont="1" applyFill="1" applyAlignment="1">
      <alignment wrapText="1"/>
    </xf>
    <xf numFmtId="0" fontId="29" fillId="0" borderId="0" xfId="0" applyFont="1" applyFill="1"/>
    <xf numFmtId="0" fontId="28" fillId="0" borderId="0" xfId="0" applyFont="1" applyFill="1"/>
    <xf numFmtId="0" fontId="30" fillId="0" borderId="2" xfId="0" applyFont="1" applyFill="1" applyBorder="1" applyAlignment="1">
      <alignment vertical="center"/>
    </xf>
    <xf numFmtId="165" fontId="31" fillId="5" borderId="0" xfId="0" applyNumberFormat="1" applyFont="1" applyFill="1" applyBorder="1" applyAlignment="1">
      <alignment horizontal="left" vertical="center"/>
    </xf>
    <xf numFmtId="0" fontId="32" fillId="5" borderId="0" xfId="0" applyFont="1" applyFill="1" applyAlignment="1">
      <alignment vertical="center"/>
    </xf>
    <xf numFmtId="182" fontId="32" fillId="5" borderId="0" xfId="0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horizontal="left" vertical="center"/>
    </xf>
    <xf numFmtId="182" fontId="34" fillId="0" borderId="0" xfId="0" applyNumberFormat="1" applyFont="1" applyFill="1" applyBorder="1" applyAlignment="1">
      <alignment vertical="center"/>
    </xf>
    <xf numFmtId="0" fontId="35" fillId="0" borderId="0" xfId="0" applyFont="1" applyFill="1" applyBorder="1" applyAlignment="1">
      <alignment horizontal="left" vertical="center"/>
    </xf>
    <xf numFmtId="2" fontId="33" fillId="0" borderId="0" xfId="0" applyNumberFormat="1" applyFont="1" applyFill="1" applyBorder="1" applyAlignment="1">
      <alignment horizontal="left" vertical="center"/>
    </xf>
    <xf numFmtId="0" fontId="34" fillId="0" borderId="0" xfId="513" applyFont="1" applyFill="1" applyBorder="1" applyAlignment="1" applyProtection="1">
      <alignment vertical="center" wrapText="1"/>
      <protection locked="0"/>
    </xf>
    <xf numFmtId="0" fontId="34" fillId="0" borderId="0" xfId="513" applyFont="1" applyFill="1" applyBorder="1" applyAlignment="1">
      <alignment vertical="center" wrapText="1"/>
    </xf>
    <xf numFmtId="165" fontId="31" fillId="6" borderId="0" xfId="0" applyNumberFormat="1" applyFont="1" applyFill="1" applyBorder="1" applyAlignment="1">
      <alignment horizontal="left" vertical="center"/>
    </xf>
    <xf numFmtId="0" fontId="32" fillId="6" borderId="0" xfId="0" applyFont="1" applyFill="1" applyAlignment="1">
      <alignment vertical="center"/>
    </xf>
    <xf numFmtId="182" fontId="32" fillId="6" borderId="0" xfId="0" applyNumberFormat="1" applyFont="1" applyFill="1" applyBorder="1" applyAlignment="1">
      <alignment vertical="center"/>
    </xf>
    <xf numFmtId="165" fontId="30" fillId="0" borderId="0" xfId="0" applyNumberFormat="1" applyFont="1" applyFill="1" applyBorder="1" applyAlignment="1">
      <alignment horizontal="left" vertical="center"/>
    </xf>
    <xf numFmtId="0" fontId="28" fillId="0" borderId="0" xfId="0" applyFont="1" applyFill="1" applyAlignment="1">
      <alignment horizontal="left" vertical="center" wrapText="1"/>
    </xf>
    <xf numFmtId="0" fontId="28" fillId="0" borderId="0" xfId="0" applyFont="1"/>
    <xf numFmtId="165" fontId="30" fillId="6" borderId="0" xfId="0" applyNumberFormat="1" applyFont="1" applyFill="1" applyBorder="1" applyAlignment="1">
      <alignment horizontal="left" vertical="center"/>
    </xf>
    <xf numFmtId="0" fontId="36" fillId="6" borderId="0" xfId="0" applyFont="1" applyFill="1" applyAlignment="1">
      <alignment horizontal="left" vertical="center" wrapText="1"/>
    </xf>
    <xf numFmtId="182" fontId="36" fillId="6" borderId="0" xfId="0" applyNumberFormat="1" applyFont="1" applyFill="1" applyAlignment="1">
      <alignment horizontal="left" vertical="center" wrapText="1"/>
    </xf>
    <xf numFmtId="0" fontId="0" fillId="0" borderId="7" xfId="0" applyFont="1" applyFill="1" applyBorder="1" applyAlignment="1"/>
    <xf numFmtId="0" fontId="0" fillId="0" borderId="7" xfId="0" applyFont="1" applyFill="1" applyBorder="1" applyAlignment="1">
      <alignment wrapText="1"/>
    </xf>
    <xf numFmtId="182" fontId="0" fillId="0" borderId="7" xfId="0" applyNumberFormat="1" applyFont="1" applyFill="1" applyBorder="1" applyAlignment="1">
      <alignment wrapText="1"/>
    </xf>
    <xf numFmtId="0" fontId="37" fillId="0" borderId="0" xfId="0" applyFont="1" applyAlignment="1"/>
    <xf numFmtId="181" fontId="0" fillId="0" borderId="0" xfId="3" applyNumberFormat="1" applyFont="1" applyFill="1" applyAlignment="1">
      <alignment wrapText="1"/>
    </xf>
    <xf numFmtId="181" fontId="0" fillId="0" borderId="0" xfId="0" applyNumberFormat="1" applyFont="1" applyFill="1" applyAlignment="1">
      <alignment wrapText="1"/>
    </xf>
    <xf numFmtId="0" fontId="38" fillId="0" borderId="0" xfId="0" applyFont="1" applyFill="1" applyAlignment="1"/>
    <xf numFmtId="165" fontId="30" fillId="5" borderId="0" xfId="0" applyNumberFormat="1" applyFont="1" applyFill="1" applyBorder="1" applyAlignment="1">
      <alignment horizontal="left" vertical="center"/>
    </xf>
    <xf numFmtId="0" fontId="36" fillId="5" borderId="0" xfId="0" applyFont="1" applyFill="1" applyAlignment="1">
      <alignment vertical="center"/>
    </xf>
    <xf numFmtId="178" fontId="36" fillId="5" borderId="0" xfId="0" applyNumberFormat="1" applyFont="1" applyFill="1" applyAlignment="1">
      <alignment vertical="center"/>
    </xf>
    <xf numFmtId="0" fontId="28" fillId="0" borderId="0" xfId="0" applyFont="1" applyFill="1" applyAlignment="1">
      <alignment vertical="center" wrapText="1"/>
    </xf>
    <xf numFmtId="0" fontId="39" fillId="0" borderId="0" xfId="0" applyFont="1" applyFill="1" applyAlignment="1">
      <alignment horizontal="right"/>
    </xf>
    <xf numFmtId="0" fontId="40" fillId="0" borderId="0" xfId="0" applyFont="1" applyFill="1" applyBorder="1" applyAlignment="1">
      <alignment horizontal="center"/>
    </xf>
    <xf numFmtId="182" fontId="36" fillId="6" borderId="0" xfId="0" applyNumberFormat="1" applyFont="1" applyFill="1" applyBorder="1" applyAlignment="1">
      <alignment vertical="center"/>
    </xf>
    <xf numFmtId="0" fontId="0" fillId="0" borderId="7" xfId="0" applyFont="1" applyBorder="1"/>
    <xf numFmtId="182" fontId="0" fillId="0" borderId="0" xfId="0" applyNumberFormat="1" applyFont="1" applyFill="1"/>
    <xf numFmtId="182" fontId="41" fillId="0" borderId="0" xfId="0" applyNumberFormat="1" applyFont="1" applyFill="1"/>
    <xf numFmtId="182" fontId="0" fillId="0" borderId="0" xfId="0" applyNumberFormat="1" applyFont="1"/>
    <xf numFmtId="0" fontId="42" fillId="0" borderId="0" xfId="0" applyFont="1" applyFill="1" applyAlignment="1">
      <alignment horizontal="right"/>
    </xf>
    <xf numFmtId="0" fontId="43" fillId="0" borderId="9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/>
    </xf>
    <xf numFmtId="183" fontId="32" fillId="5" borderId="0" xfId="0" applyNumberFormat="1" applyFont="1" applyFill="1" applyBorder="1" applyAlignment="1">
      <alignment vertical="center"/>
    </xf>
    <xf numFmtId="183" fontId="34" fillId="0" borderId="0" xfId="0" applyNumberFormat="1" applyFont="1" applyFill="1" applyBorder="1" applyAlignment="1">
      <alignment vertical="center"/>
    </xf>
    <xf numFmtId="183" fontId="44" fillId="0" borderId="0" xfId="0" applyNumberFormat="1" applyFont="1" applyFill="1" applyBorder="1" applyAlignment="1">
      <alignment vertical="center"/>
    </xf>
    <xf numFmtId="165" fontId="0" fillId="0" borderId="0" xfId="0" applyNumberFormat="1" applyFont="1" applyAlignment="1">
      <alignment vertical="center"/>
    </xf>
    <xf numFmtId="165" fontId="45" fillId="0" borderId="0" xfId="0" applyNumberFormat="1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46" fillId="0" borderId="0" xfId="0" applyFont="1" applyFill="1" applyAlignment="1"/>
    <xf numFmtId="183" fontId="32" fillId="7" borderId="0" xfId="0" applyNumberFormat="1" applyFont="1" applyFill="1" applyBorder="1" applyAlignment="1">
      <alignment vertical="center"/>
    </xf>
    <xf numFmtId="183" fontId="47" fillId="0" borderId="0" xfId="0" applyNumberFormat="1" applyFont="1" applyFill="1" applyBorder="1" applyAlignment="1">
      <alignment vertical="center"/>
    </xf>
    <xf numFmtId="0" fontId="0" fillId="0" borderId="7" xfId="0" applyFont="1" applyFill="1" applyBorder="1"/>
    <xf numFmtId="0" fontId="9" fillId="0" borderId="0" xfId="0" applyFont="1" applyFill="1" applyAlignment="1">
      <alignment horizontal="right"/>
    </xf>
    <xf numFmtId="0" fontId="0" fillId="0" borderId="0" xfId="0" applyFont="1" applyAlignment="1">
      <alignment horizontal="center"/>
    </xf>
    <xf numFmtId="0" fontId="47" fillId="0" borderId="0" xfId="0" applyFont="1"/>
    <xf numFmtId="0" fontId="24" fillId="0" borderId="0" xfId="0" applyFont="1" applyAlignment="1"/>
    <xf numFmtId="0" fontId="48" fillId="0" borderId="0" xfId="0" applyFont="1" applyAlignment="1"/>
    <xf numFmtId="0" fontId="24" fillId="0" borderId="0" xfId="0" applyFont="1"/>
    <xf numFmtId="0" fontId="48" fillId="0" borderId="2" xfId="0" applyFont="1" applyBorder="1" applyAlignment="1">
      <alignment vertical="center"/>
    </xf>
    <xf numFmtId="0" fontId="24" fillId="0" borderId="2" xfId="0" applyFont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165" fontId="48" fillId="7" borderId="0" xfId="0" applyNumberFormat="1" applyFont="1" applyFill="1" applyBorder="1" applyAlignment="1">
      <alignment horizontal="left" vertical="center"/>
    </xf>
    <xf numFmtId="0" fontId="19" fillId="6" borderId="0" xfId="0" applyFont="1" applyFill="1" applyAlignment="1">
      <alignment vertical="center"/>
    </xf>
    <xf numFmtId="183" fontId="19" fillId="7" borderId="0" xfId="0" applyNumberFormat="1" applyFont="1" applyFill="1" applyBorder="1" applyAlignment="1">
      <alignment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0" xfId="0" applyFont="1" applyBorder="1" applyAlignment="1">
      <alignment horizontal="left" vertical="center"/>
    </xf>
    <xf numFmtId="183" fontId="24" fillId="0" borderId="0" xfId="0" applyNumberFormat="1" applyFont="1" applyFill="1" applyBorder="1" applyAlignment="1">
      <alignment vertical="center"/>
    </xf>
    <xf numFmtId="0" fontId="50" fillId="0" borderId="0" xfId="0" applyFont="1" applyBorder="1" applyAlignment="1">
      <alignment horizontal="left" vertical="center"/>
    </xf>
    <xf numFmtId="183" fontId="51" fillId="0" borderId="0" xfId="0" applyNumberFormat="1" applyFont="1" applyFill="1" applyBorder="1" applyAlignment="1">
      <alignment vertical="center"/>
    </xf>
    <xf numFmtId="2" fontId="49" fillId="0" borderId="0" xfId="0" applyNumberFormat="1" applyFont="1" applyBorder="1" applyAlignment="1">
      <alignment horizontal="left" vertical="center"/>
    </xf>
    <xf numFmtId="0" fontId="24" fillId="0" borderId="0" xfId="513" applyFont="1" applyBorder="1" applyAlignment="1" applyProtection="1">
      <alignment vertical="center" wrapText="1"/>
      <protection locked="0"/>
    </xf>
    <xf numFmtId="0" fontId="24" fillId="0" borderId="0" xfId="513" applyFont="1" applyBorder="1" applyAlignment="1">
      <alignment vertical="center" wrapText="1"/>
    </xf>
    <xf numFmtId="0" fontId="19" fillId="6" borderId="0" xfId="0" applyFont="1" applyFill="1" applyAlignment="1">
      <alignment horizontal="left" vertical="center" wrapText="1"/>
    </xf>
    <xf numFmtId="165" fontId="48" fillId="0" borderId="0" xfId="0" applyNumberFormat="1" applyFont="1" applyFill="1" applyBorder="1" applyAlignment="1">
      <alignment horizontal="left" vertical="center"/>
    </xf>
    <xf numFmtId="0" fontId="24" fillId="0" borderId="0" xfId="0" applyFont="1" applyFill="1" applyAlignment="1">
      <alignment horizontal="left" vertical="center" wrapText="1"/>
    </xf>
    <xf numFmtId="0" fontId="47" fillId="0" borderId="7" xfId="0" applyFont="1" applyBorder="1" applyAlignment="1"/>
    <xf numFmtId="0" fontId="47" fillId="0" borderId="7" xfId="0" applyFont="1" applyBorder="1" applyAlignment="1">
      <alignment wrapText="1"/>
    </xf>
    <xf numFmtId="0" fontId="47" fillId="0" borderId="0" xfId="0" applyFont="1" applyAlignment="1">
      <alignment wrapText="1"/>
    </xf>
    <xf numFmtId="0" fontId="51" fillId="0" borderId="0" xfId="0" applyFont="1" applyBorder="1" applyAlignment="1">
      <alignment horizontal="center"/>
    </xf>
    <xf numFmtId="183" fontId="19" fillId="8" borderId="7" xfId="0" applyNumberFormat="1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0" fontId="52" fillId="0" borderId="0" xfId="0" applyFont="1"/>
    <xf numFmtId="0" fontId="34" fillId="0" borderId="0" xfId="0" applyFont="1" applyAlignment="1">
      <alignment wrapText="1"/>
    </xf>
    <xf numFmtId="0" fontId="34" fillId="0" borderId="0" xfId="0" applyFont="1"/>
    <xf numFmtId="0" fontId="52" fillId="0" borderId="0" xfId="0" applyFont="1" applyAlignment="1"/>
    <xf numFmtId="0" fontId="31" fillId="0" borderId="0" xfId="0" applyFont="1"/>
    <xf numFmtId="182" fontId="44" fillId="0" borderId="0" xfId="0" applyNumberFormat="1" applyFont="1" applyBorder="1" applyAlignment="1">
      <alignment horizontal="center"/>
    </xf>
    <xf numFmtId="0" fontId="53" fillId="0" borderId="2" xfId="0" applyFont="1" applyBorder="1" applyAlignment="1">
      <alignment vertical="center"/>
    </xf>
    <xf numFmtId="0" fontId="31" fillId="0" borderId="2" xfId="0" applyFont="1" applyBorder="1" applyAlignment="1">
      <alignment vertical="center"/>
    </xf>
    <xf numFmtId="165" fontId="53" fillId="7" borderId="0" xfId="0" applyNumberFormat="1" applyFont="1" applyFill="1" applyBorder="1" applyAlignment="1">
      <alignment horizontal="left" vertical="center"/>
    </xf>
    <xf numFmtId="182" fontId="32" fillId="7" borderId="0" xfId="0" applyNumberFormat="1" applyFont="1" applyFill="1" applyBorder="1" applyAlignment="1">
      <alignment vertical="center"/>
    </xf>
    <xf numFmtId="0" fontId="54" fillId="0" borderId="0" xfId="0" applyFont="1" applyFill="1" applyBorder="1" applyAlignment="1">
      <alignment horizontal="left" vertical="center"/>
    </xf>
    <xf numFmtId="0" fontId="55" fillId="0" borderId="0" xfId="0" applyFont="1" applyBorder="1" applyAlignment="1">
      <alignment horizontal="left" vertical="center"/>
    </xf>
    <xf numFmtId="0" fontId="56" fillId="0" borderId="0" xfId="0" applyFont="1" applyBorder="1" applyAlignment="1">
      <alignment horizontal="left" vertical="center"/>
    </xf>
    <xf numFmtId="0" fontId="54" fillId="0" borderId="0" xfId="0" applyFont="1" applyBorder="1" applyAlignment="1">
      <alignment horizontal="left" vertical="center"/>
    </xf>
    <xf numFmtId="2" fontId="54" fillId="0" borderId="0" xfId="0" applyNumberFormat="1" applyFont="1" applyBorder="1" applyAlignment="1">
      <alignment horizontal="left" vertical="center"/>
    </xf>
    <xf numFmtId="0" fontId="34" fillId="0" borderId="0" xfId="513" applyFont="1" applyBorder="1" applyAlignment="1" applyProtection="1">
      <alignment vertical="center" wrapText="1"/>
      <protection locked="0"/>
    </xf>
    <xf numFmtId="0" fontId="34" fillId="0" borderId="0" xfId="513" applyFont="1" applyBorder="1" applyAlignment="1">
      <alignment vertical="center" wrapText="1"/>
    </xf>
    <xf numFmtId="0" fontId="32" fillId="6" borderId="0" xfId="0" applyFont="1" applyFill="1" applyAlignment="1">
      <alignment horizontal="left" vertical="center" wrapText="1"/>
    </xf>
    <xf numFmtId="181" fontId="43" fillId="6" borderId="0" xfId="0" applyNumberFormat="1" applyFont="1" applyFill="1" applyAlignment="1">
      <alignment horizontal="left" vertical="center" wrapText="1"/>
    </xf>
    <xf numFmtId="165" fontId="53" fillId="0" borderId="0" xfId="0" applyNumberFormat="1" applyFont="1" applyFill="1" applyBorder="1" applyAlignment="1">
      <alignment horizontal="left" vertical="center"/>
    </xf>
    <xf numFmtId="0" fontId="34" fillId="0" borderId="0" xfId="0" applyFont="1" applyFill="1" applyAlignment="1">
      <alignment horizontal="left" vertical="center" wrapText="1"/>
    </xf>
    <xf numFmtId="181" fontId="34" fillId="0" borderId="0" xfId="3" applyNumberFormat="1" applyFont="1" applyFill="1" applyAlignment="1">
      <alignment horizontal="left" vertical="center" wrapText="1"/>
    </xf>
    <xf numFmtId="0" fontId="52" fillId="0" borderId="7" xfId="0" applyFont="1" applyBorder="1" applyAlignment="1"/>
    <xf numFmtId="0" fontId="34" fillId="0" borderId="7" xfId="0" applyFont="1" applyBorder="1" applyAlignment="1">
      <alignment wrapText="1"/>
    </xf>
    <xf numFmtId="181" fontId="47" fillId="0" borderId="0" xfId="3" applyNumberFormat="1" applyFont="1" applyAlignment="1">
      <alignment wrapText="1"/>
    </xf>
    <xf numFmtId="181" fontId="34" fillId="0" borderId="0" xfId="0" applyNumberFormat="1" applyFont="1" applyAlignment="1">
      <alignment wrapText="1"/>
    </xf>
    <xf numFmtId="0" fontId="57" fillId="0" borderId="0" xfId="0" applyFont="1" applyAlignment="1">
      <alignment horizontal="right"/>
    </xf>
    <xf numFmtId="182" fontId="34" fillId="0" borderId="7" xfId="0" applyNumberFormat="1" applyFont="1" applyFill="1" applyBorder="1" applyAlignment="1">
      <alignment vertical="center"/>
    </xf>
    <xf numFmtId="0" fontId="28" fillId="0" borderId="0" xfId="0" applyFont="1" applyBorder="1"/>
    <xf numFmtId="169" fontId="28" fillId="0" borderId="0" xfId="6" applyNumberFormat="1" applyFont="1"/>
    <xf numFmtId="169" fontId="34" fillId="0" borderId="0" xfId="6" applyNumberFormat="1" applyFont="1"/>
    <xf numFmtId="0" fontId="24" fillId="0" borderId="0" xfId="0" applyFont="1" applyAlignment="1">
      <alignment wrapText="1"/>
    </xf>
    <xf numFmtId="0" fontId="48" fillId="0" borderId="0" xfId="0" applyFont="1"/>
    <xf numFmtId="183" fontId="19" fillId="6" borderId="0" xfId="0" applyNumberFormat="1" applyFont="1" applyFill="1" applyBorder="1" applyAlignment="1">
      <alignment vertical="center"/>
    </xf>
    <xf numFmtId="2" fontId="49" fillId="0" borderId="0" xfId="0" applyNumberFormat="1" applyFont="1" applyBorder="1" applyAlignment="1">
      <alignment horizontal="left" vertical="top"/>
    </xf>
    <xf numFmtId="0" fontId="19" fillId="6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4" fillId="6" borderId="0" xfId="0" applyFont="1" applyFill="1" applyBorder="1" applyAlignment="1">
      <alignment horizontal="left" vertical="center" wrapText="1"/>
    </xf>
    <xf numFmtId="0" fontId="24" fillId="0" borderId="0" xfId="0" applyFont="1" applyBorder="1" applyAlignment="1"/>
    <xf numFmtId="0" fontId="24" fillId="0" borderId="0" xfId="0" applyFont="1" applyBorder="1" applyAlignment="1">
      <alignment wrapText="1"/>
    </xf>
    <xf numFmtId="0" fontId="24" fillId="0" borderId="7" xfId="0" applyFont="1" applyBorder="1" applyAlignment="1"/>
    <xf numFmtId="0" fontId="24" fillId="0" borderId="7" xfId="0" applyFont="1" applyBorder="1" applyAlignment="1">
      <alignment wrapText="1"/>
    </xf>
    <xf numFmtId="170" fontId="24" fillId="0" borderId="7" xfId="3" applyNumberFormat="1" applyFont="1" applyBorder="1" applyAlignment="1">
      <alignment wrapText="1"/>
    </xf>
    <xf numFmtId="0" fontId="58" fillId="0" borderId="0" xfId="0" applyFont="1" applyAlignment="1">
      <alignment horizontal="right"/>
    </xf>
    <xf numFmtId="0" fontId="24" fillId="0" borderId="0" xfId="0" applyFont="1" applyBorder="1"/>
    <xf numFmtId="0" fontId="59" fillId="0" borderId="0" xfId="0" applyFont="1" applyBorder="1"/>
    <xf numFmtId="0" fontId="59" fillId="0" borderId="0" xfId="0" applyFont="1" applyFill="1" applyBorder="1"/>
    <xf numFmtId="170" fontId="24" fillId="0" borderId="7" xfId="0" applyNumberFormat="1" applyFont="1" applyBorder="1"/>
    <xf numFmtId="0" fontId="19" fillId="0" borderId="0" xfId="0" applyFont="1" applyAlignment="1">
      <alignment horizontal="right"/>
    </xf>
    <xf numFmtId="0" fontId="38" fillId="0" borderId="0" xfId="0" applyFont="1" applyAlignment="1">
      <alignment vertical="center"/>
    </xf>
    <xf numFmtId="0" fontId="38" fillId="0" borderId="0" xfId="0" applyFont="1" applyFill="1"/>
    <xf numFmtId="0" fontId="38" fillId="0" borderId="0" xfId="0" applyFont="1"/>
    <xf numFmtId="0" fontId="38" fillId="0" borderId="0" xfId="0" applyFont="1" applyAlignment="1">
      <alignment wrapText="1"/>
    </xf>
    <xf numFmtId="0" fontId="52" fillId="0" borderId="0" xfId="0" applyFont="1" applyAlignment="1">
      <alignment wrapText="1"/>
    </xf>
    <xf numFmtId="0" fontId="53" fillId="0" borderId="0" xfId="0" applyFont="1"/>
    <xf numFmtId="0" fontId="52" fillId="0" borderId="2" xfId="0" applyFont="1" applyFill="1" applyBorder="1" applyAlignment="1">
      <alignment horizontal="center" vertical="center"/>
    </xf>
    <xf numFmtId="0" fontId="52" fillId="0" borderId="2" xfId="0" applyFont="1" applyBorder="1" applyAlignment="1">
      <alignment horizontal="center" vertical="center"/>
    </xf>
    <xf numFmtId="0" fontId="43" fillId="6" borderId="0" xfId="0" applyFont="1" applyFill="1" applyAlignment="1">
      <alignment vertical="center"/>
    </xf>
    <xf numFmtId="181" fontId="60" fillId="6" borderId="0" xfId="3" applyNumberFormat="1" applyFont="1" applyFill="1"/>
    <xf numFmtId="181" fontId="54" fillId="0" borderId="0" xfId="3" applyNumberFormat="1" applyFont="1" applyBorder="1" applyAlignment="1">
      <alignment horizontal="left" vertical="center"/>
    </xf>
    <xf numFmtId="0" fontId="61" fillId="0" borderId="0" xfId="0" applyFont="1" applyBorder="1" applyAlignment="1">
      <alignment horizontal="left" vertical="center"/>
    </xf>
    <xf numFmtId="38" fontId="47" fillId="0" borderId="0" xfId="0" applyNumberFormat="1" applyFont="1"/>
    <xf numFmtId="181" fontId="47" fillId="0" borderId="0" xfId="3" applyNumberFormat="1" applyFont="1"/>
    <xf numFmtId="0" fontId="52" fillId="0" borderId="0" xfId="513" applyFont="1" applyBorder="1" applyAlignment="1" applyProtection="1">
      <alignment vertical="center" wrapText="1"/>
      <protection locked="0"/>
    </xf>
    <xf numFmtId="0" fontId="52" fillId="0" borderId="0" xfId="513" applyFont="1" applyBorder="1" applyAlignment="1">
      <alignment vertical="center" wrapText="1"/>
    </xf>
    <xf numFmtId="0" fontId="43" fillId="6" borderId="0" xfId="0" applyFont="1" applyFill="1" applyAlignment="1">
      <alignment horizontal="left" vertical="center" wrapText="1"/>
    </xf>
    <xf numFmtId="0" fontId="52" fillId="0" borderId="0" xfId="0" applyFont="1" applyFill="1" applyAlignment="1">
      <alignment horizontal="left" vertical="center" wrapText="1"/>
    </xf>
    <xf numFmtId="0" fontId="52" fillId="0" borderId="7" xfId="0" applyFont="1" applyBorder="1" applyAlignment="1">
      <alignment wrapText="1"/>
    </xf>
    <xf numFmtId="181" fontId="52" fillId="0" borderId="7" xfId="3" applyNumberFormat="1" applyFont="1" applyBorder="1" applyAlignment="1">
      <alignment wrapText="1"/>
    </xf>
    <xf numFmtId="0" fontId="62" fillId="0" borderId="0" xfId="0" applyFont="1" applyAlignment="1">
      <alignment horizontal="right"/>
    </xf>
    <xf numFmtId="181" fontId="38" fillId="0" borderId="0" xfId="3" applyNumberFormat="1" applyFont="1"/>
    <xf numFmtId="181" fontId="38" fillId="0" borderId="7" xfId="3" applyNumberFormat="1" applyFont="1" applyBorder="1"/>
    <xf numFmtId="0" fontId="38" fillId="0" borderId="0" xfId="0" applyFont="1" applyBorder="1"/>
    <xf numFmtId="0" fontId="64" fillId="0" borderId="0" xfId="0" applyFont="1"/>
    <xf numFmtId="0" fontId="65" fillId="0" borderId="0" xfId="0" applyFont="1" applyAlignment="1"/>
    <xf numFmtId="0" fontId="66" fillId="0" borderId="0" xfId="0" applyFont="1"/>
    <xf numFmtId="0" fontId="66" fillId="0" borderId="0" xfId="0" applyFont="1" applyAlignment="1"/>
    <xf numFmtId="0" fontId="66" fillId="0" borderId="0" xfId="0" applyFont="1" applyFill="1" applyBorder="1" applyAlignment="1"/>
    <xf numFmtId="0" fontId="65" fillId="0" borderId="0" xfId="0" applyFont="1" applyFill="1" applyBorder="1" applyAlignment="1"/>
    <xf numFmtId="0" fontId="67" fillId="0" borderId="0" xfId="0" applyFont="1" applyFill="1" applyBorder="1" applyAlignment="1"/>
    <xf numFmtId="0" fontId="66" fillId="0" borderId="0" xfId="0" applyFont="1" applyFill="1" applyBorder="1" applyAlignment="1">
      <alignment horizontal="left"/>
    </xf>
    <xf numFmtId="0" fontId="67" fillId="0" borderId="0" xfId="0" applyFont="1"/>
    <xf numFmtId="10" fontId="67" fillId="0" borderId="0" xfId="0" applyNumberFormat="1" applyFont="1" applyFill="1" applyBorder="1" applyAlignment="1">
      <alignment horizontal="left"/>
    </xf>
    <xf numFmtId="0" fontId="66" fillId="9" borderId="0" xfId="0" applyFont="1" applyFill="1"/>
    <xf numFmtId="0" fontId="68" fillId="5" borderId="0" xfId="419" applyFont="1" applyFill="1"/>
    <xf numFmtId="0" fontId="69" fillId="5" borderId="0" xfId="0" applyFont="1" applyFill="1"/>
    <xf numFmtId="0" fontId="70" fillId="5" borderId="0" xfId="419" applyFont="1" applyFill="1"/>
    <xf numFmtId="0" fontId="71" fillId="5" borderId="2" xfId="419" applyFont="1" applyFill="1" applyBorder="1" applyAlignment="1">
      <alignment horizontal="left"/>
    </xf>
    <xf numFmtId="0" fontId="69" fillId="5" borderId="2" xfId="0" applyFont="1" applyFill="1" applyBorder="1" applyAlignment="1">
      <alignment horizontal="right"/>
    </xf>
    <xf numFmtId="0" fontId="72" fillId="5" borderId="0" xfId="417" applyFont="1" applyFill="1"/>
    <xf numFmtId="43" fontId="72" fillId="5" borderId="0" xfId="329" applyFont="1" applyFill="1"/>
    <xf numFmtId="170" fontId="72" fillId="5" borderId="0" xfId="409" applyNumberFormat="1" applyFont="1" applyFill="1" applyBorder="1"/>
    <xf numFmtId="181" fontId="69" fillId="5" borderId="0" xfId="3" applyNumberFormat="1" applyFont="1" applyFill="1"/>
    <xf numFmtId="0" fontId="69" fillId="5" borderId="0" xfId="419" applyFont="1" applyFill="1" applyBorder="1"/>
    <xf numFmtId="181" fontId="69" fillId="5" borderId="0" xfId="3" applyNumberFormat="1" applyFont="1" applyFill="1" applyBorder="1"/>
    <xf numFmtId="0" fontId="72" fillId="5" borderId="0" xfId="419" applyFont="1" applyFill="1" applyBorder="1"/>
    <xf numFmtId="170" fontId="72" fillId="5" borderId="0" xfId="409" applyNumberFormat="1" applyFont="1" applyFill="1" applyBorder="1" applyAlignment="1">
      <alignment horizontal="left" wrapText="1"/>
    </xf>
    <xf numFmtId="0" fontId="72" fillId="5" borderId="2" xfId="419" applyFont="1" applyFill="1" applyBorder="1"/>
    <xf numFmtId="0" fontId="69" fillId="5" borderId="2" xfId="0" applyFont="1" applyFill="1" applyBorder="1"/>
    <xf numFmtId="175" fontId="69" fillId="5" borderId="6" xfId="0" applyNumberFormat="1" applyFont="1" applyFill="1" applyBorder="1"/>
    <xf numFmtId="175" fontId="69" fillId="5" borderId="0" xfId="0" applyNumberFormat="1" applyFont="1" applyFill="1" applyBorder="1"/>
    <xf numFmtId="0" fontId="72" fillId="5" borderId="7" xfId="419" applyFont="1" applyFill="1" applyBorder="1"/>
    <xf numFmtId="175" fontId="69" fillId="5" borderId="7" xfId="0" applyNumberFormat="1" applyFont="1" applyFill="1" applyBorder="1"/>
    <xf numFmtId="0" fontId="38" fillId="5" borderId="0" xfId="0" applyFont="1" applyFill="1"/>
    <xf numFmtId="181" fontId="69" fillId="5" borderId="7" xfId="3" applyNumberFormat="1" applyFont="1" applyFill="1" applyBorder="1"/>
    <xf numFmtId="0" fontId="69" fillId="5" borderId="0" xfId="0" applyFont="1" applyFill="1" applyBorder="1"/>
    <xf numFmtId="0" fontId="69" fillId="0" borderId="0" xfId="0" applyFont="1" applyFill="1" applyAlignment="1"/>
    <xf numFmtId="0" fontId="69" fillId="0" borderId="0" xfId="0" applyFont="1" applyFill="1"/>
    <xf numFmtId="0" fontId="69" fillId="0" borderId="0" xfId="0" applyFont="1"/>
    <xf numFmtId="0" fontId="16" fillId="5" borderId="0" xfId="0" applyNumberFormat="1" applyFont="1" applyFill="1" applyAlignment="1"/>
    <xf numFmtId="0" fontId="16" fillId="5" borderId="0" xfId="0" applyFont="1" applyFill="1"/>
    <xf numFmtId="0" fontId="16" fillId="5" borderId="0" xfId="0" applyFont="1" applyFill="1" applyAlignment="1"/>
    <xf numFmtId="0" fontId="43" fillId="0" borderId="0" xfId="0" applyFont="1" applyAlignment="1">
      <alignment horizontal="left"/>
    </xf>
    <xf numFmtId="0" fontId="43" fillId="0" borderId="0" xfId="0" applyFont="1" applyAlignment="1">
      <alignment horizontal="right"/>
    </xf>
    <xf numFmtId="0" fontId="52" fillId="0" borderId="0" xfId="0" applyFont="1" applyAlignment="1">
      <alignment horizontal="right"/>
    </xf>
    <xf numFmtId="0" fontId="52" fillId="0" borderId="0" xfId="0" applyFont="1" applyAlignment="1">
      <alignment horizontal="left"/>
    </xf>
    <xf numFmtId="0" fontId="54" fillId="0" borderId="0" xfId="0" applyFont="1"/>
    <xf numFmtId="0" fontId="47" fillId="0" borderId="0" xfId="0" applyFont="1" applyAlignment="1"/>
    <xf numFmtId="0" fontId="73" fillId="0" borderId="0" xfId="0" applyFont="1" applyAlignment="1"/>
    <xf numFmtId="0" fontId="47" fillId="0" borderId="0" xfId="0" applyFont="1" applyAlignment="1">
      <alignment horizontal="left"/>
    </xf>
    <xf numFmtId="0" fontId="74" fillId="0" borderId="0" xfId="0" applyFont="1"/>
    <xf numFmtId="0" fontId="0" fillId="10" borderId="0" xfId="0" applyFill="1"/>
    <xf numFmtId="0" fontId="75" fillId="10" borderId="0" xfId="0" applyFont="1" applyFill="1"/>
    <xf numFmtId="0" fontId="76" fillId="10" borderId="0" xfId="0" applyFont="1" applyFill="1" applyAlignment="1">
      <alignment horizontal="center"/>
    </xf>
    <xf numFmtId="0" fontId="77" fillId="10" borderId="0" xfId="0" applyFont="1" applyFill="1" applyAlignment="1">
      <alignment horizontal="center"/>
    </xf>
    <xf numFmtId="0" fontId="0" fillId="0" borderId="0" xfId="0" applyFill="1"/>
    <xf numFmtId="0" fontId="78" fillId="0" borderId="0" xfId="0" applyFont="1" applyAlignment="1">
      <alignment horizontal="right" vertical="top" readingOrder="2"/>
    </xf>
    <xf numFmtId="0" fontId="79" fillId="0" borderId="0" xfId="0" applyFont="1" applyFill="1" applyAlignment="1">
      <alignment horizontal="left"/>
    </xf>
    <xf numFmtId="0" fontId="46" fillId="0" borderId="0" xfId="0" applyFont="1" applyFill="1" applyAlignment="1">
      <alignment horizontal="left"/>
    </xf>
    <xf numFmtId="0" fontId="80" fillId="0" borderId="0" xfId="8" applyFont="1"/>
    <xf numFmtId="0" fontId="27" fillId="0" borderId="0" xfId="0" applyFont="1" applyFill="1" applyBorder="1" applyAlignment="1">
      <alignment horizontal="center"/>
    </xf>
    <xf numFmtId="183" fontId="24" fillId="0" borderId="0" xfId="0" applyNumberFormat="1" applyFont="1" applyAlignment="1">
      <alignment vertical="center"/>
    </xf>
    <xf numFmtId="183" fontId="19" fillId="63" borderId="0" xfId="0" applyNumberFormat="1" applyFont="1" applyFill="1" applyAlignment="1">
      <alignment vertical="center"/>
    </xf>
    <xf numFmtId="178" fontId="24" fillId="0" borderId="0" xfId="0" applyNumberFormat="1" applyFont="1"/>
    <xf numFmtId="0" fontId="46" fillId="0" borderId="0" xfId="0" applyFont="1"/>
    <xf numFmtId="182" fontId="32" fillId="7" borderId="0" xfId="0" applyNumberFormat="1" applyFont="1" applyFill="1" applyAlignment="1">
      <alignment vertical="center"/>
    </xf>
    <xf numFmtId="182" fontId="34" fillId="0" borderId="0" xfId="0" applyNumberFormat="1" applyFont="1" applyAlignment="1">
      <alignment vertical="center"/>
    </xf>
    <xf numFmtId="183" fontId="32" fillId="7" borderId="0" xfId="0" applyNumberFormat="1" applyFont="1" applyFill="1" applyAlignment="1">
      <alignment vertical="center"/>
    </xf>
    <xf numFmtId="182" fontId="34" fillId="0" borderId="7" xfId="0" applyNumberFormat="1" applyFont="1" applyBorder="1" applyAlignment="1">
      <alignment vertical="center"/>
    </xf>
    <xf numFmtId="183" fontId="19" fillId="7" borderId="0" xfId="0" applyNumberFormat="1" applyFont="1" applyFill="1" applyAlignment="1">
      <alignment vertical="center"/>
    </xf>
    <xf numFmtId="182" fontId="32" fillId="5" borderId="0" xfId="0" applyNumberFormat="1" applyFont="1" applyFill="1" applyAlignment="1">
      <alignment vertical="center"/>
    </xf>
    <xf numFmtId="182" fontId="32" fillId="63" borderId="0" xfId="0" applyNumberFormat="1" applyFont="1" applyFill="1" applyAlignment="1">
      <alignment vertical="center"/>
    </xf>
    <xf numFmtId="182" fontId="36" fillId="63" borderId="0" xfId="0" applyNumberFormat="1" applyFont="1" applyFill="1" applyAlignment="1">
      <alignment vertical="center"/>
    </xf>
    <xf numFmtId="183" fontId="32" fillId="5" borderId="0" xfId="0" applyNumberFormat="1" applyFont="1" applyFill="1" applyAlignment="1">
      <alignment vertical="center"/>
    </xf>
    <xf numFmtId="183" fontId="34" fillId="0" borderId="0" xfId="0" applyNumberFormat="1" applyFont="1" applyAlignment="1">
      <alignment vertical="center"/>
    </xf>
    <xf numFmtId="183" fontId="44" fillId="0" borderId="0" xfId="0" applyNumberFormat="1" applyFont="1" applyAlignment="1">
      <alignment vertical="center"/>
    </xf>
    <xf numFmtId="0" fontId="65" fillId="0" borderId="0" xfId="0" applyFont="1" applyAlignment="1">
      <alignment horizontal="center"/>
    </xf>
    <xf numFmtId="0" fontId="65" fillId="0" borderId="0" xfId="0" applyFont="1" applyAlignment="1">
      <alignment wrapText="1"/>
    </xf>
    <xf numFmtId="0" fontId="65" fillId="0" borderId="0" xfId="0" applyFont="1" applyAlignment="1"/>
    <xf numFmtId="0" fontId="63" fillId="0" borderId="0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40" fillId="0" borderId="7" xfId="0" applyFont="1" applyFill="1" applyBorder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</cellXfs>
  <cellStyles count="632">
    <cellStyle name=" Writer Import]_x000d__x000a_Display Dialog=No_x000d__x000a__x000d__x000a_[Horizontal Arrange]_x000d__x000a_Dimensions Interlocking=Yes_x000d__x000a_Sum Hierarchy=Yes_x000d__x000a_Generate" xfId="50"/>
    <cellStyle name=" Writer Import]_x000d__x000a_Display Dialog=No_x000d__x000a__x000d__x000a_[Horizontal Arrange]_x000d__x000a_Dimensions Interlocking=Yes_x000d__x000a_Sum Hierarchy=Yes_x000d__x000a_Generate 10" xfId="52"/>
    <cellStyle name=" Writer Import]_x000d__x000a_Display Dialog=No_x000d__x000a__x000d__x000a_[Horizontal Arrange]_x000d__x000a_Dimensions Interlocking=Yes_x000d__x000a_Sum Hierarchy=Yes_x000d__x000a_Generate 11" xfId="17"/>
    <cellStyle name=" Writer Import]_x000d__x000a_Display Dialog=No_x000d__x000a__x000d__x000a_[Horizontal Arrange]_x000d__x000a_Dimensions Interlocking=Yes_x000d__x000a_Sum Hierarchy=Yes_x000d__x000a_Generate 12" xfId="55"/>
    <cellStyle name=" Writer Import]_x000d__x000a_Display Dialog=No_x000d__x000a__x000d__x000a_[Horizontal Arrange]_x000d__x000a_Dimensions Interlocking=Yes_x000d__x000a_Sum Hierarchy=Yes_x000d__x000a_Generate 13" xfId="59"/>
    <cellStyle name=" Writer Import]_x000d__x000a_Display Dialog=No_x000d__x000a__x000d__x000a_[Horizontal Arrange]_x000d__x000a_Dimensions Interlocking=Yes_x000d__x000a_Sum Hierarchy=Yes_x000d__x000a_Generate 14" xfId="62"/>
    <cellStyle name=" Writer Import]_x000d__x000a_Display Dialog=No_x000d__x000a__x000d__x000a_[Horizontal Arrange]_x000d__x000a_Dimensions Interlocking=Yes_x000d__x000a_Sum Hierarchy=Yes_x000d__x000a_Generate 15" xfId="66"/>
    <cellStyle name=" Writer Import]_x000d__x000a_Display Dialog=No_x000d__x000a__x000d__x000a_[Horizontal Arrange]_x000d__x000a_Dimensions Interlocking=Yes_x000d__x000a_Sum Hierarchy=Yes_x000d__x000a_Generate 16" xfId="68"/>
    <cellStyle name=" Writer Import]_x000d__x000a_Display Dialog=No_x000d__x000a__x000d__x000a_[Horizontal Arrange]_x000d__x000a_Dimensions Interlocking=Yes_x000d__x000a_Sum Hierarchy=Yes_x000d__x000a_Generate 17" xfId="70"/>
    <cellStyle name=" Writer Import]_x000d__x000a_Display Dialog=No_x000d__x000a__x000d__x000a_[Horizontal Arrange]_x000d__x000a_Dimensions Interlocking=Yes_x000d__x000a_Sum Hierarchy=Yes_x000d__x000a_Generate 18" xfId="47"/>
    <cellStyle name=" Writer Import]_x000d__x000a_Display Dialog=No_x000d__x000a__x000d__x000a_[Horizontal Arrange]_x000d__x000a_Dimensions Interlocking=Yes_x000d__x000a_Sum Hierarchy=Yes_x000d__x000a_Generate 19" xfId="72"/>
    <cellStyle name=" Writer Import]_x000d__x000a_Display Dialog=No_x000d__x000a__x000d__x000a_[Horizontal Arrange]_x000d__x000a_Dimensions Interlocking=Yes_x000d__x000a_Sum Hierarchy=Yes_x000d__x000a_Generate 2" xfId="51"/>
    <cellStyle name=" Writer Import]_x000d__x000a_Display Dialog=No_x000d__x000a__x000d__x000a_[Horizontal Arrange]_x000d__x000a_Dimensions Interlocking=Yes_x000d__x000a_Sum Hierarchy=Yes_x000d__x000a_Generate 20" xfId="65"/>
    <cellStyle name=" Writer Import]_x000d__x000a_Display Dialog=No_x000d__x000a__x000d__x000a_[Horizontal Arrange]_x000d__x000a_Dimensions Interlocking=Yes_x000d__x000a_Sum Hierarchy=Yes_x000d__x000a_Generate 21" xfId="67"/>
    <cellStyle name=" Writer Import]_x000d__x000a_Display Dialog=No_x000d__x000a__x000d__x000a_[Horizontal Arrange]_x000d__x000a_Dimensions Interlocking=Yes_x000d__x000a_Sum Hierarchy=Yes_x000d__x000a_Generate 22" xfId="69"/>
    <cellStyle name=" Writer Import]_x000d__x000a_Display Dialog=No_x000d__x000a__x000d__x000a_[Horizontal Arrange]_x000d__x000a_Dimensions Interlocking=Yes_x000d__x000a_Sum Hierarchy=Yes_x000d__x000a_Generate 23" xfId="48"/>
    <cellStyle name=" Writer Import]_x000d__x000a_Display Dialog=No_x000d__x000a__x000d__x000a_[Horizontal Arrange]_x000d__x000a_Dimensions Interlocking=Yes_x000d__x000a_Sum Hierarchy=Yes_x000d__x000a_Generate 24" xfId="73"/>
    <cellStyle name=" Writer Import]_x000d__x000a_Display Dialog=No_x000d__x000a__x000d__x000a_[Horizontal Arrange]_x000d__x000a_Dimensions Interlocking=Yes_x000d__x000a_Sum Hierarchy=Yes_x000d__x000a_Generate 25" xfId="75"/>
    <cellStyle name=" Writer Import]_x000d__x000a_Display Dialog=No_x000d__x000a__x000d__x000a_[Horizontal Arrange]_x000d__x000a_Dimensions Interlocking=Yes_x000d__x000a_Sum Hierarchy=Yes_x000d__x000a_Generate 26" xfId="78"/>
    <cellStyle name=" Writer Import]_x000d__x000a_Display Dialog=No_x000d__x000a__x000d__x000a_[Horizontal Arrange]_x000d__x000a_Dimensions Interlocking=Yes_x000d__x000a_Sum Hierarchy=Yes_x000d__x000a_Generate 27" xfId="82"/>
    <cellStyle name=" Writer Import]_x000d__x000a_Display Dialog=No_x000d__x000a__x000d__x000a_[Horizontal Arrange]_x000d__x000a_Dimensions Interlocking=Yes_x000d__x000a_Sum Hierarchy=Yes_x000d__x000a_Generate 28" xfId="85"/>
    <cellStyle name=" Writer Import]_x000d__x000a_Display Dialog=No_x000d__x000a__x000d__x000a_[Horizontal Arrange]_x000d__x000a_Dimensions Interlocking=Yes_x000d__x000a_Sum Hierarchy=Yes_x000d__x000a_Generate 29" xfId="87"/>
    <cellStyle name=" Writer Import]_x000d__x000a_Display Dialog=No_x000d__x000a__x000d__x000a_[Horizontal Arrange]_x000d__x000a_Dimensions Interlocking=Yes_x000d__x000a_Sum Hierarchy=Yes_x000d__x000a_Generate 3" xfId="89"/>
    <cellStyle name=" Writer Import]_x000d__x000a_Display Dialog=No_x000d__x000a__x000d__x000a_[Horizontal Arrange]_x000d__x000a_Dimensions Interlocking=Yes_x000d__x000a_Sum Hierarchy=Yes_x000d__x000a_Generate 30" xfId="76"/>
    <cellStyle name=" Writer Import]_x000d__x000a_Display Dialog=No_x000d__x000a__x000d__x000a_[Horizontal Arrange]_x000d__x000a_Dimensions Interlocking=Yes_x000d__x000a_Sum Hierarchy=Yes_x000d__x000a_Generate 31" xfId="79"/>
    <cellStyle name=" Writer Import]_x000d__x000a_Display Dialog=No_x000d__x000a__x000d__x000a_[Horizontal Arrange]_x000d__x000a_Dimensions Interlocking=Yes_x000d__x000a_Sum Hierarchy=Yes_x000d__x000a_Generate 32" xfId="83"/>
    <cellStyle name=" Writer Import]_x000d__x000a_Display Dialog=No_x000d__x000a__x000d__x000a_[Horizontal Arrange]_x000d__x000a_Dimensions Interlocking=Yes_x000d__x000a_Sum Hierarchy=Yes_x000d__x000a_Generate 33" xfId="86"/>
    <cellStyle name=" Writer Import]_x000d__x000a_Display Dialog=No_x000d__x000a__x000d__x000a_[Horizontal Arrange]_x000d__x000a_Dimensions Interlocking=Yes_x000d__x000a_Sum Hierarchy=Yes_x000d__x000a_Generate 34" xfId="88"/>
    <cellStyle name=" Writer Import]_x000d__x000a_Display Dialog=No_x000d__x000a__x000d__x000a_[Horizontal Arrange]_x000d__x000a_Dimensions Interlocking=Yes_x000d__x000a_Sum Hierarchy=Yes_x000d__x000a_Generate 4" xfId="91"/>
    <cellStyle name=" Writer Import]_x000d__x000a_Display Dialog=No_x000d__x000a__x000d__x000a_[Horizontal Arrange]_x000d__x000a_Dimensions Interlocking=Yes_x000d__x000a_Sum Hierarchy=Yes_x000d__x000a_Generate 5" xfId="94"/>
    <cellStyle name=" Writer Import]_x000d__x000a_Display Dialog=No_x000d__x000a__x000d__x000a_[Horizontal Arrange]_x000d__x000a_Dimensions Interlocking=Yes_x000d__x000a_Sum Hierarchy=Yes_x000d__x000a_Generate 6" xfId="95"/>
    <cellStyle name=" Writer Import]_x000d__x000a_Display Dialog=No_x000d__x000a__x000d__x000a_[Horizontal Arrange]_x000d__x000a_Dimensions Interlocking=Yes_x000d__x000a_Sum Hierarchy=Yes_x000d__x000a_Generate 7" xfId="96"/>
    <cellStyle name=" Writer Import]_x000d__x000a_Display Dialog=No_x000d__x000a__x000d__x000a_[Horizontal Arrange]_x000d__x000a_Dimensions Interlocking=Yes_x000d__x000a_Sum Hierarchy=Yes_x000d__x000a_Generate 8" xfId="98"/>
    <cellStyle name=" Writer Import]_x000d__x000a_Display Dialog=No_x000d__x000a__x000d__x000a_[Horizontal Arrange]_x000d__x000a_Dimensions Interlocking=Yes_x000d__x000a_Sum Hierarchy=Yes_x000d__x000a_Generate 9" xfId="99"/>
    <cellStyle name="20% - Accent1 2" xfId="100"/>
    <cellStyle name="20% - Accent1 2 2" xfId="102"/>
    <cellStyle name="20% - Accent1 3" xfId="103"/>
    <cellStyle name="20% - Accent1 3 2" xfId="106"/>
    <cellStyle name="20% - Accent1 4" xfId="107"/>
    <cellStyle name="20% - Accent2 2" xfId="108"/>
    <cellStyle name="20% - Accent2 2 2" xfId="111"/>
    <cellStyle name="20% - Accent2 3" xfId="115"/>
    <cellStyle name="20% - Accent2 3 2" xfId="119"/>
    <cellStyle name="20% - Accent2 4" xfId="121"/>
    <cellStyle name="20% - Accent3 2" xfId="13"/>
    <cellStyle name="20% - Accent3 2 2" xfId="122"/>
    <cellStyle name="20% - Accent3 3" xfId="14"/>
    <cellStyle name="20% - Accent3 3 2" xfId="127"/>
    <cellStyle name="20% - Accent3 4" xfId="129"/>
    <cellStyle name="20% - Accent4 2" xfId="130"/>
    <cellStyle name="20% - Accent4 2 2" xfId="131"/>
    <cellStyle name="20% - Accent4 3" xfId="132"/>
    <cellStyle name="20% - Accent4 3 2" xfId="133"/>
    <cellStyle name="20% - Accent4 4" xfId="135"/>
    <cellStyle name="20% - Accent5 2" xfId="136"/>
    <cellStyle name="20% - Accent5 2 2" xfId="137"/>
    <cellStyle name="20% - Accent5 3" xfId="138"/>
    <cellStyle name="20% - Accent5 3 2" xfId="32"/>
    <cellStyle name="20% - Accent5 4" xfId="139"/>
    <cellStyle name="20% - Accent6 2" xfId="140"/>
    <cellStyle name="20% - Accent6 2 2" xfId="142"/>
    <cellStyle name="20% - Accent6 3" xfId="26"/>
    <cellStyle name="20% - Accent6 3 2" xfId="143"/>
    <cellStyle name="20% - Accent6 4" xfId="147"/>
    <cellStyle name="40% - Accent1 2" xfId="149"/>
    <cellStyle name="40% - Accent1 2 2" xfId="90"/>
    <cellStyle name="40% - Accent1 3" xfId="150"/>
    <cellStyle name="40% - Accent1 3 2" xfId="151"/>
    <cellStyle name="40% - Accent1 4" xfId="120"/>
    <cellStyle name="40% - Accent2 2" xfId="152"/>
    <cellStyle name="40% - Accent2 2 2" xfId="155"/>
    <cellStyle name="40% - Accent2 3" xfId="157"/>
    <cellStyle name="40% - Accent2 3 2" xfId="158"/>
    <cellStyle name="40% - Accent2 4" xfId="159"/>
    <cellStyle name="40% - Accent3 2" xfId="160"/>
    <cellStyle name="40% - Accent3 2 2" xfId="162"/>
    <cellStyle name="40% - Accent3 3" xfId="164"/>
    <cellStyle name="40% - Accent3 3 2" xfId="165"/>
    <cellStyle name="40% - Accent3 4" xfId="166"/>
    <cellStyle name="40% - Accent4 2" xfId="167"/>
    <cellStyle name="40% - Accent4 2 2" xfId="170"/>
    <cellStyle name="40% - Accent4 3" xfId="173"/>
    <cellStyle name="40% - Accent4 3 2" xfId="56"/>
    <cellStyle name="40% - Accent4 4" xfId="171"/>
    <cellStyle name="40% - Accent5 2" xfId="53"/>
    <cellStyle name="40% - Accent5 2 2" xfId="175"/>
    <cellStyle name="40% - Accent5 3" xfId="16"/>
    <cellStyle name="40% - Accent5 3 2" xfId="178"/>
    <cellStyle name="40% - Accent5 4" xfId="57"/>
    <cellStyle name="40% - Accent6 2" xfId="182"/>
    <cellStyle name="40% - Accent6 2 2" xfId="183"/>
    <cellStyle name="40% - Accent6 3" xfId="184"/>
    <cellStyle name="40% - Accent6 3 2" xfId="28"/>
    <cellStyle name="40% - Accent6 4" xfId="186"/>
    <cellStyle name="60% - Accent1 2" xfId="189"/>
    <cellStyle name="60% - Accent1 3" xfId="191"/>
    <cellStyle name="60% - Accent1 4" xfId="193"/>
    <cellStyle name="60% - Accent2 2" xfId="194"/>
    <cellStyle name="60% - Accent2 3" xfId="195"/>
    <cellStyle name="60% - Accent2 4" xfId="196"/>
    <cellStyle name="60% - Accent3 2" xfId="25"/>
    <cellStyle name="60% - Accent3 3" xfId="197"/>
    <cellStyle name="60% - Accent3 4" xfId="198"/>
    <cellStyle name="60% - Accent4 2" xfId="199"/>
    <cellStyle name="60% - Accent4 3" xfId="200"/>
    <cellStyle name="60% - Accent4 4" xfId="201"/>
    <cellStyle name="60% - Accent5 2" xfId="202"/>
    <cellStyle name="60% - Accent5 3" xfId="203"/>
    <cellStyle name="60% - Accent5 4" xfId="204"/>
    <cellStyle name="60% - Accent6 2" xfId="207"/>
    <cellStyle name="60% - Accent6 3" xfId="210"/>
    <cellStyle name="60% - Accent6 4" xfId="213"/>
    <cellStyle name="Accent1 2" xfId="215"/>
    <cellStyle name="Accent1 3" xfId="217"/>
    <cellStyle name="Accent1 4" xfId="218"/>
    <cellStyle name="Accent2 2" xfId="219"/>
    <cellStyle name="Accent2 3" xfId="220"/>
    <cellStyle name="Accent2 4" xfId="221"/>
    <cellStyle name="Accent3 2" xfId="224"/>
    <cellStyle name="Accent3 3" xfId="24"/>
    <cellStyle name="Accent3 4" xfId="2"/>
    <cellStyle name="Accent4 2" xfId="45"/>
    <cellStyle name="Accent4 3" xfId="226"/>
    <cellStyle name="Accent4 4" xfId="229"/>
    <cellStyle name="Accent5 2" xfId="230"/>
    <cellStyle name="Accent5 3" xfId="231"/>
    <cellStyle name="Accent5 4" xfId="233"/>
    <cellStyle name="Accent6 2" xfId="234"/>
    <cellStyle name="Accent6 3" xfId="235"/>
    <cellStyle name="Accent6 4" xfId="236"/>
    <cellStyle name="AutoFormat Options" xfId="237"/>
    <cellStyle name="Bad 2" xfId="238"/>
    <cellStyle name="Bad 3" xfId="10"/>
    <cellStyle name="Bad 4" xfId="239"/>
    <cellStyle name="Ç¥ÁØ_¿ù°£¿ä¾àº¸°í" xfId="240"/>
    <cellStyle name="Calculation 2" xfId="241"/>
    <cellStyle name="Calculation 3" xfId="243"/>
    <cellStyle name="Calculation 4" xfId="244"/>
    <cellStyle name="Check Cell 2" xfId="245"/>
    <cellStyle name="Check Cell 3" xfId="247"/>
    <cellStyle name="Check Cell 4" xfId="249"/>
    <cellStyle name="Comma" xfId="3" builtinId="3"/>
    <cellStyle name="Comma 10" xfId="252"/>
    <cellStyle name="Comma 10 2" xfId="256"/>
    <cellStyle name="Comma 11" xfId="259"/>
    <cellStyle name="Comma 11 2" xfId="263"/>
    <cellStyle name="Comma 12" xfId="266"/>
    <cellStyle name="Comma 12 2" xfId="269"/>
    <cellStyle name="Comma 12 2 2" xfId="222"/>
    <cellStyle name="Comma 13" xfId="271"/>
    <cellStyle name="Comma 13 2" xfId="274"/>
    <cellStyle name="Comma 13 2 2" xfId="275"/>
    <cellStyle name="Comma 13 3" xfId="276"/>
    <cellStyle name="Comma 14" xfId="277"/>
    <cellStyle name="Comma 14 2" xfId="280"/>
    <cellStyle name="Comma 15" xfId="284"/>
    <cellStyle name="Comma 15 2" xfId="288"/>
    <cellStyle name="Comma 16" xfId="281"/>
    <cellStyle name="Comma 16 2" xfId="294"/>
    <cellStyle name="Comma 18" xfId="298"/>
    <cellStyle name="Comma 18 2" xfId="302"/>
    <cellStyle name="Comma 18 3" xfId="161"/>
    <cellStyle name="Comma 19" xfId="306"/>
    <cellStyle name="Comma 19 2" xfId="310"/>
    <cellStyle name="Comma 19 3" xfId="168"/>
    <cellStyle name="Comma 2" xfId="312"/>
    <cellStyle name="Comma 2 10" xfId="314"/>
    <cellStyle name="Comma 2 11" xfId="316"/>
    <cellStyle name="Comma 2 12" xfId="141"/>
    <cellStyle name="Comma 2 13" xfId="27"/>
    <cellStyle name="Comma 2 14" xfId="148"/>
    <cellStyle name="Comma 2 15" xfId="317"/>
    <cellStyle name="Comma 2 16" xfId="319"/>
    <cellStyle name="Comma 2 17" xfId="321"/>
    <cellStyle name="Comma 2 18" xfId="323"/>
    <cellStyle name="Comma 2 19" xfId="325"/>
    <cellStyle name="Comma 2 2" xfId="327"/>
    <cellStyle name="Comma 2 2 2" xfId="328"/>
    <cellStyle name="Comma 2 2 2 2" xfId="97"/>
    <cellStyle name="Comma 2 2 3" xfId="329"/>
    <cellStyle name="Comma 2 2 3 2" xfId="330"/>
    <cellStyle name="Comma 2 2 4" xfId="331"/>
    <cellStyle name="Comma 2 2 5" xfId="332"/>
    <cellStyle name="Comma 2 2 5 2" xfId="31"/>
    <cellStyle name="Comma 2 20" xfId="318"/>
    <cellStyle name="Comma 2 21" xfId="320"/>
    <cellStyle name="Comma 2 22" xfId="322"/>
    <cellStyle name="Comma 2 23" xfId="324"/>
    <cellStyle name="Comma 2 24" xfId="326"/>
    <cellStyle name="Comma 2 25" xfId="334"/>
    <cellStyle name="Comma 2 26" xfId="335"/>
    <cellStyle name="Comma 2 27" xfId="336"/>
    <cellStyle name="Comma 2 28" xfId="1"/>
    <cellStyle name="Comma 2 29" xfId="337"/>
    <cellStyle name="Comma 2 3" xfId="339"/>
    <cellStyle name="Comma 2 3 2" xfId="340"/>
    <cellStyle name="Comma 2 3 3" xfId="176"/>
    <cellStyle name="Comma 2 4" xfId="23"/>
    <cellStyle name="Comma 2 4 2" xfId="342"/>
    <cellStyle name="Comma 2 4 3" xfId="177"/>
    <cellStyle name="Comma 2 4 4" xfId="349"/>
    <cellStyle name="Comma 2 5" xfId="351"/>
    <cellStyle name="Comma 2 5 2" xfId="352"/>
    <cellStyle name="Comma 2 6" xfId="353"/>
    <cellStyle name="Comma 2 6 2" xfId="354"/>
    <cellStyle name="Comma 2 7" xfId="356"/>
    <cellStyle name="Comma 2 7 2" xfId="357"/>
    <cellStyle name="Comma 2 8" xfId="358"/>
    <cellStyle name="Comma 2 9" xfId="359"/>
    <cellStyle name="Comma 20" xfId="285"/>
    <cellStyle name="Comma 20 2" xfId="289"/>
    <cellStyle name="Comma 21" xfId="282"/>
    <cellStyle name="Comma 21 2" xfId="295"/>
    <cellStyle name="Comma 22" xfId="363"/>
    <cellStyle name="Comma 22 2" xfId="366"/>
    <cellStyle name="Comma 23" xfId="299"/>
    <cellStyle name="Comma 23 2" xfId="303"/>
    <cellStyle name="Comma 24" xfId="307"/>
    <cellStyle name="Comma 24 2" xfId="311"/>
    <cellStyle name="Comma 25" xfId="370"/>
    <cellStyle name="Comma 25 2" xfId="373"/>
    <cellStyle name="Comma 3" xfId="374"/>
    <cellStyle name="Comma 3 2" xfId="375"/>
    <cellStyle name="Comma 3 2 2" xfId="377"/>
    <cellStyle name="Comma 3 2 3" xfId="378"/>
    <cellStyle name="Comma 3 3" xfId="379"/>
    <cellStyle name="Comma 3 3 2" xfId="383"/>
    <cellStyle name="Comma 3 4" xfId="384"/>
    <cellStyle name="Comma 3 4 2" xfId="388"/>
    <cellStyle name="Comma 3 5" xfId="390"/>
    <cellStyle name="Comma 4" xfId="393"/>
    <cellStyle name="Comma 4 2" xfId="49"/>
    <cellStyle name="Comma 4 2 2" xfId="394"/>
    <cellStyle name="Comma 4 3" xfId="74"/>
    <cellStyle name="Comma 4 3 2" xfId="396"/>
    <cellStyle name="Comma 4 4" xfId="77"/>
    <cellStyle name="Comma 4 4 2" xfId="398"/>
    <cellStyle name="Comma 4 5" xfId="80"/>
    <cellStyle name="Comma 4 6" xfId="81"/>
    <cellStyle name="Comma 5" xfId="399"/>
    <cellStyle name="Comma 5 2" xfId="401"/>
    <cellStyle name="Comma 5 2 2" xfId="12"/>
    <cellStyle name="Comma 5 2 2 2" xfId="153"/>
    <cellStyle name="Comma 5 2 3" xfId="11"/>
    <cellStyle name="Comma 5 3" xfId="404"/>
    <cellStyle name="Comma 5 3 2" xfId="5"/>
    <cellStyle name="Comma 5 3 3" xfId="405"/>
    <cellStyle name="Comma 5 4" xfId="406"/>
    <cellStyle name="Comma 5 4 2" xfId="407"/>
    <cellStyle name="Comma 6" xfId="409"/>
    <cellStyle name="Comma 6 2" xfId="411"/>
    <cellStyle name="Comma 6 2 2" xfId="63"/>
    <cellStyle name="Comma 6 3" xfId="412"/>
    <cellStyle name="Comma 6 3 2" xfId="413"/>
    <cellStyle name="Comma 6 3 3" xfId="414"/>
    <cellStyle name="Comma 6 4" xfId="415"/>
    <cellStyle name="Comma 6 5" xfId="416"/>
    <cellStyle name="Comma 6 6" xfId="418"/>
    <cellStyle name="Comma 7" xfId="420"/>
    <cellStyle name="Comma 7 2" xfId="338"/>
    <cellStyle name="Comma 7 2 2" xfId="423"/>
    <cellStyle name="Comma 7 2 3" xfId="427"/>
    <cellStyle name="Comma 8" xfId="431"/>
    <cellStyle name="Comma 8 2" xfId="434"/>
    <cellStyle name="Comma 8 3" xfId="436"/>
    <cellStyle name="Comma 9" xfId="389"/>
    <cellStyle name="Comma 9 2" xfId="439"/>
    <cellStyle name="Comma 9 3" xfId="440"/>
    <cellStyle name="Comma0" xfId="441"/>
    <cellStyle name="Currency 2" xfId="442"/>
    <cellStyle name="Currency0" xfId="163"/>
    <cellStyle name="Date" xfId="443"/>
    <cellStyle name="Euro" xfId="446"/>
    <cellStyle name="Explanatory Text 2" xfId="447"/>
    <cellStyle name="Explanatory Text 3" xfId="134"/>
    <cellStyle name="Explanatory Text 4" xfId="449"/>
    <cellStyle name="Fixed" xfId="450"/>
    <cellStyle name="Good 2" xfId="410"/>
    <cellStyle name="Good 3" xfId="421"/>
    <cellStyle name="Good 4" xfId="432"/>
    <cellStyle name="Grey" xfId="451"/>
    <cellStyle name="Header1" xfId="333"/>
    <cellStyle name="Header2" xfId="453"/>
    <cellStyle name="Heading 1 10" xfId="208"/>
    <cellStyle name="Heading 1 11" xfId="211"/>
    <cellStyle name="Heading 1 12" xfId="214"/>
    <cellStyle name="Heading 1 13" xfId="454"/>
    <cellStyle name="Heading 1 14" xfId="376"/>
    <cellStyle name="Heading 1 15" xfId="380"/>
    <cellStyle name="Heading 1 16" xfId="385"/>
    <cellStyle name="Heading 1 17" xfId="391"/>
    <cellStyle name="Heading 1 18" xfId="455"/>
    <cellStyle name="Heading 1 19" xfId="458"/>
    <cellStyle name="Heading 1 2" xfId="461"/>
    <cellStyle name="Heading 1 2 2" xfId="462"/>
    <cellStyle name="Heading 1 20" xfId="381"/>
    <cellStyle name="Heading 1 21" xfId="386"/>
    <cellStyle name="Heading 1 22" xfId="392"/>
    <cellStyle name="Heading 1 23" xfId="456"/>
    <cellStyle name="Heading 1 24" xfId="459"/>
    <cellStyle name="Heading 1 25" xfId="463"/>
    <cellStyle name="Heading 1 26" xfId="123"/>
    <cellStyle name="Heading 1 27" xfId="469"/>
    <cellStyle name="Heading 1 28" xfId="471"/>
    <cellStyle name="Heading 1 29" xfId="473"/>
    <cellStyle name="Heading 1 3" xfId="408"/>
    <cellStyle name="Heading 1 3 2" xfId="93"/>
    <cellStyle name="Heading 1 30" xfId="464"/>
    <cellStyle name="Heading 1 31" xfId="124"/>
    <cellStyle name="Heading 1 32" xfId="468"/>
    <cellStyle name="Heading 1 33" xfId="470"/>
    <cellStyle name="Heading 1 34" xfId="472"/>
    <cellStyle name="Heading 1 4" xfId="475"/>
    <cellStyle name="Heading 1 5" xfId="476"/>
    <cellStyle name="Heading 1 6" xfId="478"/>
    <cellStyle name="Heading 1 7" xfId="480"/>
    <cellStyle name="Heading 1 8" xfId="101"/>
    <cellStyle name="Heading 1 9" xfId="105"/>
    <cellStyle name="Heading 2 10" xfId="483"/>
    <cellStyle name="Heading 2 11" xfId="484"/>
    <cellStyle name="Heading 2 12" xfId="485"/>
    <cellStyle name="Heading 2 13" xfId="486"/>
    <cellStyle name="Heading 2 14" xfId="435"/>
    <cellStyle name="Heading 2 15" xfId="437"/>
    <cellStyle name="Heading 2 16" xfId="488"/>
    <cellStyle name="Heading 2 17" xfId="491"/>
    <cellStyle name="Heading 2 18" xfId="20"/>
    <cellStyle name="Heading 2 19" xfId="494"/>
    <cellStyle name="Heading 2 2" xfId="360"/>
    <cellStyle name="Heading 2 2 2" xfId="495"/>
    <cellStyle name="Heading 2 20" xfId="438"/>
    <cellStyle name="Heading 2 21" xfId="487"/>
    <cellStyle name="Heading 2 22" xfId="490"/>
    <cellStyle name="Heading 2 23" xfId="21"/>
    <cellStyle name="Heading 2 24" xfId="493"/>
    <cellStyle name="Heading 2 25" xfId="343"/>
    <cellStyle name="Heading 2 26" xfId="179"/>
    <cellStyle name="Heading 2 27" xfId="346"/>
    <cellStyle name="Heading 2 28" xfId="424"/>
    <cellStyle name="Heading 2 29" xfId="428"/>
    <cellStyle name="Heading 2 3" xfId="498"/>
    <cellStyle name="Heading 2 3 2" xfId="499"/>
    <cellStyle name="Heading 2 30" xfId="344"/>
    <cellStyle name="Heading 2 31" xfId="180"/>
    <cellStyle name="Heading 2 32" xfId="347"/>
    <cellStyle name="Heading 2 33" xfId="425"/>
    <cellStyle name="Heading 2 34" xfId="429"/>
    <cellStyle name="Heading 2 4" xfId="500"/>
    <cellStyle name="Heading 2 5" xfId="501"/>
    <cellStyle name="Heading 2 6" xfId="503"/>
    <cellStyle name="Heading 2 7" xfId="505"/>
    <cellStyle name="Heading 2 8" xfId="110"/>
    <cellStyle name="Heading 2 9" xfId="117"/>
    <cellStyle name="Heading 3 2" xfId="125"/>
    <cellStyle name="Heading 3 3" xfId="467"/>
    <cellStyle name="Heading 4 2" xfId="128"/>
    <cellStyle name="Heading 4 3" xfId="507"/>
    <cellStyle name="Hyperlink" xfId="8" builtinId="8"/>
    <cellStyle name="Hyperlink 2" xfId="508"/>
    <cellStyle name="Input [yellow]" xfId="509"/>
    <cellStyle name="Input 2" xfId="457"/>
    <cellStyle name="Input 3" xfId="460"/>
    <cellStyle name="Input 4" xfId="465"/>
    <cellStyle name="Input 5" xfId="126"/>
    <cellStyle name="Input 6" xfId="466"/>
    <cellStyle name="item2" xfId="38"/>
    <cellStyle name="Linked Cell 2" xfId="345"/>
    <cellStyle name="Linked Cell 3" xfId="181"/>
    <cellStyle name="Linked Cell 4" xfId="348"/>
    <cellStyle name="m49048872" xfId="511"/>
    <cellStyle name="MANKAD" xfId="512"/>
    <cellStyle name="Neutral 2" xfId="144"/>
    <cellStyle name="Neutral 3" xfId="253"/>
    <cellStyle name="Neutral 4" xfId="260"/>
    <cellStyle name="no dec" xfId="242"/>
    <cellStyle name="Normal" xfId="0" builtinId="0"/>
    <cellStyle name="Normal - Style1" xfId="41"/>
    <cellStyle name="Normal 10" xfId="513"/>
    <cellStyle name="Normal 10 2" xfId="417"/>
    <cellStyle name="Normal 10 3" xfId="419"/>
    <cellStyle name="Normal 10 3 2" xfId="482"/>
    <cellStyle name="Normal 11" xfId="514"/>
    <cellStyle name="Normal 11 2" xfId="515"/>
    <cellStyle name="Normal 11 3" xfId="516"/>
    <cellStyle name="Normal 11 4" xfId="518"/>
    <cellStyle name="Normal 12" xfId="246"/>
    <cellStyle name="Normal 12 2" xfId="489"/>
    <cellStyle name="Normal 12 3" xfId="22"/>
    <cellStyle name="Normal 13" xfId="248"/>
    <cellStyle name="Normal 13 2" xfId="519"/>
    <cellStyle name="Normal 13 3" xfId="520"/>
    <cellStyle name="Normal 14" xfId="250"/>
    <cellStyle name="Normal 14 2" xfId="521"/>
    <cellStyle name="Normal 14 3" xfId="522"/>
    <cellStyle name="Normal 14 4" xfId="524"/>
    <cellStyle name="Normal 15" xfId="526"/>
    <cellStyle name="Normal 15 2" xfId="528"/>
    <cellStyle name="Normal 15 3" xfId="444"/>
    <cellStyle name="Normal 16" xfId="530"/>
    <cellStyle name="Normal 16 2" xfId="532"/>
    <cellStyle name="Normal 16 3" xfId="534"/>
    <cellStyle name="Normal 17" xfId="145"/>
    <cellStyle name="Normal 17 2" xfId="536"/>
    <cellStyle name="Normal 17 3" xfId="538"/>
    <cellStyle name="Normal 18" xfId="254"/>
    <cellStyle name="Normal 18 2" xfId="257"/>
    <cellStyle name="Normal 18 3" xfId="540"/>
    <cellStyle name="Normal 18 4" xfId="156"/>
    <cellStyle name="Normal 19" xfId="261"/>
    <cellStyle name="Normal 19 2" xfId="264"/>
    <cellStyle name="Normal 19 3" xfId="542"/>
    <cellStyle name="Normal 2" xfId="350"/>
    <cellStyle name="Normal 2 10" xfId="543"/>
    <cellStyle name="Normal 2 11" xfId="544"/>
    <cellStyle name="Normal 2 12" xfId="546"/>
    <cellStyle name="Normal 2 13" xfId="547"/>
    <cellStyle name="Normal 2 14" xfId="15"/>
    <cellStyle name="Normal 2 15" xfId="290"/>
    <cellStyle name="Normal 2 16" xfId="549"/>
    <cellStyle name="Normal 2 17" xfId="551"/>
    <cellStyle name="Normal 2 18" xfId="113"/>
    <cellStyle name="Normal 2 19" xfId="553"/>
    <cellStyle name="Normal 2 2" xfId="554"/>
    <cellStyle name="Normal 2 2 2" xfId="517"/>
    <cellStyle name="Normal 2 2 2 2" xfId="39"/>
    <cellStyle name="Normal 2 2 3" xfId="341"/>
    <cellStyle name="Normal 2 20" xfId="291"/>
    <cellStyle name="Normal 2 20 2" xfId="84"/>
    <cellStyle name="Normal 2 21" xfId="548"/>
    <cellStyle name="Normal 2 22" xfId="550"/>
    <cellStyle name="Normal 2 23" xfId="114"/>
    <cellStyle name="Normal 2 24" xfId="552"/>
    <cellStyle name="Normal 2 3" xfId="555"/>
    <cellStyle name="Normal 2 3 2" xfId="492"/>
    <cellStyle name="Normal 2 3 2 2" xfId="251"/>
    <cellStyle name="Normal 2 4" xfId="510"/>
    <cellStyle name="Normal 2 4 2" xfId="556"/>
    <cellStyle name="Normal 2 4 2 2" xfId="205"/>
    <cellStyle name="Normal 2 5" xfId="557"/>
    <cellStyle name="Normal 2 5 2" xfId="523"/>
    <cellStyle name="Normal 2 5 3" xfId="355"/>
    <cellStyle name="Normal 2 6" xfId="558"/>
    <cellStyle name="Normal 2 7" xfId="559"/>
    <cellStyle name="Normal 2 8" xfId="367"/>
    <cellStyle name="Normal 2 9" xfId="154"/>
    <cellStyle name="Normal 2_allocation" xfId="402"/>
    <cellStyle name="Normal 20" xfId="525"/>
    <cellStyle name="Normal 20 2" xfId="527"/>
    <cellStyle name="Normal 20 3" xfId="445"/>
    <cellStyle name="Normal 21" xfId="529"/>
    <cellStyle name="Normal 21 2" xfId="531"/>
    <cellStyle name="Normal 21 3" xfId="533"/>
    <cellStyle name="Normal 22" xfId="146"/>
    <cellStyle name="Normal 22 2" xfId="535"/>
    <cellStyle name="Normal 22 3" xfId="537"/>
    <cellStyle name="Normal 23" xfId="255"/>
    <cellStyle name="Normal 23 2" xfId="258"/>
    <cellStyle name="Normal 23 3" xfId="539"/>
    <cellStyle name="Normal 24" xfId="262"/>
    <cellStyle name="Normal 24 2" xfId="265"/>
    <cellStyle name="Normal 24 3" xfId="541"/>
    <cellStyle name="Normal 25" xfId="267"/>
    <cellStyle name="Normal 25 2" xfId="270"/>
    <cellStyle name="Normal 26" xfId="272"/>
    <cellStyle name="Normal 27" xfId="278"/>
    <cellStyle name="Normal 27 2" xfId="283"/>
    <cellStyle name="Normal 28 2" xfId="287"/>
    <cellStyle name="Normal 29 2" xfId="293"/>
    <cellStyle name="Normal 3" xfId="422"/>
    <cellStyle name="Normal 3 2" xfId="477"/>
    <cellStyle name="Normal 3 2 2" xfId="560"/>
    <cellStyle name="Normal 3 2 3" xfId="382"/>
    <cellStyle name="Normal 3 3" xfId="479"/>
    <cellStyle name="Normal 3 3 2" xfId="430"/>
    <cellStyle name="Normal 3 3 2 2" xfId="433"/>
    <cellStyle name="Normal 3 3 3" xfId="387"/>
    <cellStyle name="Normal 3 3 4" xfId="561"/>
    <cellStyle name="Normal 3 4" xfId="481"/>
    <cellStyle name="Normal 3 6" xfId="104"/>
    <cellStyle name="Normal 30 2" xfId="268"/>
    <cellStyle name="Normal 31 2" xfId="273"/>
    <cellStyle name="Normal 32 2" xfId="279"/>
    <cellStyle name="Normal 33 2" xfId="286"/>
    <cellStyle name="Normal 34 2" xfId="292"/>
    <cellStyle name="Normal 35" xfId="362"/>
    <cellStyle name="Normal 35 2" xfId="365"/>
    <cellStyle name="Normal 36" xfId="297"/>
    <cellStyle name="Normal 36 2" xfId="301"/>
    <cellStyle name="Normal 365" xfId="562"/>
    <cellStyle name="Normal 37" xfId="305"/>
    <cellStyle name="Normal 37 2" xfId="309"/>
    <cellStyle name="Normal 38" xfId="369"/>
    <cellStyle name="Normal 38 2" xfId="372"/>
    <cellStyle name="Normal 39" xfId="188"/>
    <cellStyle name="Normal 39 2" xfId="563"/>
    <cellStyle name="Normal 4" xfId="426"/>
    <cellStyle name="Normal 4 2" xfId="502"/>
    <cellStyle name="Normal 4 2 2" xfId="564"/>
    <cellStyle name="Normal 4 2 2 2" xfId="232"/>
    <cellStyle name="Normal 4 2 3" xfId="395"/>
    <cellStyle name="Normal 4 2 5" xfId="565"/>
    <cellStyle name="Normal 4 3" xfId="504"/>
    <cellStyle name="Normal 4 3 2" xfId="566"/>
    <cellStyle name="Normal 4 3 3" xfId="397"/>
    <cellStyle name="Normal 4 4" xfId="506"/>
    <cellStyle name="Normal 4 4 2" xfId="567"/>
    <cellStyle name="Normal 4 5" xfId="109"/>
    <cellStyle name="Normal 4 5 2" xfId="112"/>
    <cellStyle name="Normal 4 6" xfId="116"/>
    <cellStyle name="Normal 40" xfId="361"/>
    <cellStyle name="Normal 40 2" xfId="364"/>
    <cellStyle name="Normal 41" xfId="296"/>
    <cellStyle name="Normal 41 2" xfId="300"/>
    <cellStyle name="Normal 42" xfId="304"/>
    <cellStyle name="Normal 42 2" xfId="308"/>
    <cellStyle name="Normal 43" xfId="368"/>
    <cellStyle name="Normal 43 2" xfId="371"/>
    <cellStyle name="Normal 44" xfId="187"/>
    <cellStyle name="Normal 45" xfId="190"/>
    <cellStyle name="Normal 46" xfId="192"/>
    <cellStyle name="Normal 5" xfId="568"/>
    <cellStyle name="Normal 5 2" xfId="474"/>
    <cellStyle name="Normal 5 2 2" xfId="569"/>
    <cellStyle name="Normal 5 3" xfId="570"/>
    <cellStyle name="Normal 5 3 2" xfId="571"/>
    <cellStyle name="Normal 5 4" xfId="572"/>
    <cellStyle name="Normal 5 4 2" xfId="573"/>
    <cellStyle name="Normal 5 5" xfId="574"/>
    <cellStyle name="Normal 6" xfId="575"/>
    <cellStyle name="Normal 6 2" xfId="576"/>
    <cellStyle name="Normal 6 3" xfId="578"/>
    <cellStyle name="Normal 6 4" xfId="579"/>
    <cellStyle name="Normal 6 5" xfId="580"/>
    <cellStyle name="Normal 6 6" xfId="581"/>
    <cellStyle name="Normal 7" xfId="582"/>
    <cellStyle name="Normal 7 2" xfId="7"/>
    <cellStyle name="Normal 7 3" xfId="583"/>
    <cellStyle name="Normal 7 4" xfId="584"/>
    <cellStyle name="Normal 8" xfId="585"/>
    <cellStyle name="Normal 8 2" xfId="452"/>
    <cellStyle name="Normal 8 3" xfId="313"/>
    <cellStyle name="Normal 8 3 2" xfId="586"/>
    <cellStyle name="Normal 8 4" xfId="315"/>
    <cellStyle name="Normal 9" xfId="587"/>
    <cellStyle name="Normal 9 2" xfId="588"/>
    <cellStyle name="Note 2" xfId="589"/>
    <cellStyle name="Note 2 2" xfId="590"/>
    <cellStyle name="Note 2 3" xfId="592"/>
    <cellStyle name="Note 2 4" xfId="593"/>
    <cellStyle name="Note 3" xfId="594"/>
    <cellStyle name="Note 3 2" xfId="46"/>
    <cellStyle name="Note 3 3" xfId="71"/>
    <cellStyle name="Output 2" xfId="595"/>
    <cellStyle name="Output 3" xfId="400"/>
    <cellStyle name="Output 4" xfId="403"/>
    <cellStyle name="OverHead" xfId="92"/>
    <cellStyle name="Percent" xfId="6" builtinId="5"/>
    <cellStyle name="Percent [2]" xfId="596"/>
    <cellStyle name="Percent 10" xfId="216"/>
    <cellStyle name="Percent 2" xfId="172"/>
    <cellStyle name="Percent 2 2" xfId="54"/>
    <cellStyle name="Percent 2 2 2" xfId="4"/>
    <cellStyle name="Percent 2 3" xfId="58"/>
    <cellStyle name="Percent 2 4" xfId="61"/>
    <cellStyle name="Percent 2 5" xfId="64"/>
    <cellStyle name="Percent 3" xfId="169"/>
    <cellStyle name="Percent 3 2" xfId="185"/>
    <cellStyle name="Percent 3 3" xfId="597"/>
    <cellStyle name="Percent 3 4" xfId="599"/>
    <cellStyle name="Percent 4" xfId="600"/>
    <cellStyle name="Percent 4 2" xfId="30"/>
    <cellStyle name="Percent 4 3" xfId="34"/>
    <cellStyle name="Percent 5" xfId="206"/>
    <cellStyle name="Percent 5 2" xfId="601"/>
    <cellStyle name="Percent 6" xfId="209"/>
    <cellStyle name="Percent 7" xfId="212"/>
    <cellStyle name="Percent 8" xfId="602"/>
    <cellStyle name="Percent 9" xfId="591"/>
    <cellStyle name="Quantity" xfId="60"/>
    <cellStyle name="s35" xfId="29"/>
    <cellStyle name="s37" xfId="19"/>
    <cellStyle name="s44" xfId="43"/>
    <cellStyle name="Standard_items_orig" xfId="603"/>
    <cellStyle name="Style 1" xfId="604"/>
    <cellStyle name="þ_x001d_ð‡_x000c_éþ÷_x000c_âþU_x0001__x001f__x000f_&quot;_x0007__x0001__x0001_" xfId="118"/>
    <cellStyle name="þ_x001d_ð‡_x000c_éþ÷_x000c_âþU_x0001__x001f__x000f_&quot;_x000f__x0001__x0001_" xfId="448"/>
    <cellStyle name="þð‡éþ÷âþU?&quot;" xfId="598"/>
    <cellStyle name="Times New Roman" xfId="174"/>
    <cellStyle name="Title 2" xfId="33"/>
    <cellStyle name="Title 3" xfId="18"/>
    <cellStyle name="Title 4" xfId="9"/>
    <cellStyle name="Titre1" xfId="577"/>
    <cellStyle name="Total 10" xfId="35"/>
    <cellStyle name="Total 11" xfId="40"/>
    <cellStyle name="Total 12" xfId="42"/>
    <cellStyle name="Total 13" xfId="44"/>
    <cellStyle name="Total 14" xfId="225"/>
    <cellStyle name="Total 15" xfId="228"/>
    <cellStyle name="Total 16" xfId="605"/>
    <cellStyle name="Total 17" xfId="607"/>
    <cellStyle name="Total 18" xfId="609"/>
    <cellStyle name="Total 19" xfId="496"/>
    <cellStyle name="Total 2" xfId="611"/>
    <cellStyle name="Total 2 2" xfId="612"/>
    <cellStyle name="Total 20" xfId="227"/>
    <cellStyle name="Total 21" xfId="606"/>
    <cellStyle name="Total 22" xfId="608"/>
    <cellStyle name="Total 23" xfId="610"/>
    <cellStyle name="Total 24" xfId="497"/>
    <cellStyle name="Total 25" xfId="613"/>
    <cellStyle name="Total 26" xfId="615"/>
    <cellStyle name="Total 27" xfId="37"/>
    <cellStyle name="Total 28" xfId="617"/>
    <cellStyle name="Total 29" xfId="619"/>
    <cellStyle name="Total 3" xfId="621"/>
    <cellStyle name="Total 3 2" xfId="545"/>
    <cellStyle name="Total 30" xfId="614"/>
    <cellStyle name="Total 31" xfId="616"/>
    <cellStyle name="Total 32" xfId="36"/>
    <cellStyle name="Total 33" xfId="618"/>
    <cellStyle name="Total 34" xfId="620"/>
    <cellStyle name="Total 35" xfId="622"/>
    <cellStyle name="Total 4" xfId="623"/>
    <cellStyle name="Total 5" xfId="624"/>
    <cellStyle name="Total 6" xfId="625"/>
    <cellStyle name="Total 7" xfId="626"/>
    <cellStyle name="Total 8" xfId="627"/>
    <cellStyle name="Total 9" xfId="628"/>
    <cellStyle name="Vide" xfId="629"/>
    <cellStyle name="Warning Text 2" xfId="630"/>
    <cellStyle name="Warning Text 3" xfId="631"/>
    <cellStyle name="Warning Text 4" xfId="223"/>
  </cellStyles>
  <dxfs count="0"/>
  <tableStyles count="0" defaultTableStyle="TableStyleMedium9" defaultPivotStyle="PivotStyleLight16"/>
  <colors>
    <mruColors>
      <color rgb="FFCFCFCF"/>
      <color rgb="FFFFFFFF"/>
      <color rgb="FFCCFFFF"/>
      <color rgb="FFFFDF79"/>
      <color rgb="FFDEDEDE"/>
      <color rgb="FFFFEA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'2013provOILL'!$S$30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'2013provOILL'!$T$30:$AA$30</c:f>
              <c:numCache>
                <c:formatCode>_(* #,##0.0_);_(* \(#,##0.0\);_(* "-"??_);_(@_)</c:formatCode>
                <c:ptCount val="8"/>
                <c:pt idx="0">
                  <c:v>30.404927662886401</c:v>
                </c:pt>
                <c:pt idx="1">
                  <c:v>29.0500533872018</c:v>
                </c:pt>
                <c:pt idx="2">
                  <c:v>30.961901842183501</c:v>
                </c:pt>
                <c:pt idx="3">
                  <c:v>31.806457895458799</c:v>
                </c:pt>
                <c:pt idx="4">
                  <c:v>29.754109523949001</c:v>
                </c:pt>
                <c:pt idx="5">
                  <c:v>25.343404114022199</c:v>
                </c:pt>
                <c:pt idx="6">
                  <c:v>22.6650151316611</c:v>
                </c:pt>
                <c:pt idx="7">
                  <c:v>21.261644374262001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559-4A49-9952-7A9232274EE5}"/>
            </c:ext>
          </c:extLst>
        </c:ser>
        <c:ser>
          <c:idx val="1"/>
          <c:order val="1"/>
          <c:tx>
            <c:strRef>
              <c:f>'2013provOILL'!$S$31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'2013provOILL'!$T$31:$AA$31</c:f>
              <c:numCache>
                <c:formatCode>_(* #,##0.0_);_(* \(#,##0.0\);_(* "-"??_);_(@_)</c:formatCode>
                <c:ptCount val="8"/>
                <c:pt idx="0">
                  <c:v>20.7993924776192</c:v>
                </c:pt>
                <c:pt idx="1">
                  <c:v>20.746856189009002</c:v>
                </c:pt>
                <c:pt idx="2">
                  <c:v>20.4245590900222</c:v>
                </c:pt>
                <c:pt idx="3">
                  <c:v>18.9997868828459</c:v>
                </c:pt>
                <c:pt idx="4">
                  <c:v>19.117072247173098</c:v>
                </c:pt>
                <c:pt idx="5">
                  <c:v>25.557552334984901</c:v>
                </c:pt>
                <c:pt idx="6">
                  <c:v>27.347526483957999</c:v>
                </c:pt>
                <c:pt idx="7">
                  <c:v>28.137902259407799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59-4A49-9952-7A9232274EE5}"/>
            </c:ext>
          </c:extLst>
        </c:ser>
        <c:ser>
          <c:idx val="2"/>
          <c:order val="2"/>
          <c:tx>
            <c:strRef>
              <c:f>'2013provOILL'!$S$32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'2013provOILL'!$T$29:$AA$29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'2013provOILL'!$T$32:$AA$32</c:f>
              <c:numCache>
                <c:formatCode>_(* #,##0.0_);_(* \(#,##0.0\);_(* "-"??_);_(@_)</c:formatCode>
                <c:ptCount val="8"/>
                <c:pt idx="0">
                  <c:v>48.795679859494498</c:v>
                </c:pt>
                <c:pt idx="1">
                  <c:v>50.203090423789199</c:v>
                </c:pt>
                <c:pt idx="2">
                  <c:v>48.613539067794299</c:v>
                </c:pt>
                <c:pt idx="3">
                  <c:v>49.193755221695298</c:v>
                </c:pt>
                <c:pt idx="4">
                  <c:v>51.128818228877897</c:v>
                </c:pt>
                <c:pt idx="5">
                  <c:v>49.099043550992903</c:v>
                </c:pt>
                <c:pt idx="6">
                  <c:v>49.987458384380801</c:v>
                </c:pt>
                <c:pt idx="7">
                  <c:v>50.6004533663302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559-4A49-9952-7A9232274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518968"/>
        <c:axId val="546518576"/>
      </c:lineChart>
      <c:catAx>
        <c:axId val="546518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518576"/>
        <c:crosses val="autoZero"/>
        <c:auto val="1"/>
        <c:lblAlgn val="ctr"/>
        <c:lblOffset val="100"/>
        <c:noMultiLvlLbl val="0"/>
      </c:catAx>
      <c:valAx>
        <c:axId val="546518576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6518968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'2013provNON_OIL'!$S$29</c:f>
              <c:strCache>
                <c:ptCount val="1"/>
                <c:pt idx="0">
                  <c:v>Agriculture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'2013provNON_OIL'!$T$29:$AA$29</c:f>
              <c:numCache>
                <c:formatCode>_(* #,##0.0_);_(* \(#,##0.0\);_(* "-"??_);_(@_)</c:formatCode>
                <c:ptCount val="8"/>
                <c:pt idx="0">
                  <c:v>30.404927662886372</c:v>
                </c:pt>
                <c:pt idx="1">
                  <c:v>29.050053387201828</c:v>
                </c:pt>
                <c:pt idx="2">
                  <c:v>30.961901842183543</c:v>
                </c:pt>
                <c:pt idx="3">
                  <c:v>31.806457895458955</c:v>
                </c:pt>
                <c:pt idx="4">
                  <c:v>29.876341154385415</c:v>
                </c:pt>
                <c:pt idx="5">
                  <c:v>27.165525811162134</c:v>
                </c:pt>
                <c:pt idx="6">
                  <c:v>24.328402329805865</c:v>
                </c:pt>
                <c:pt idx="7">
                  <c:v>22.641956695164886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0E-4873-82EC-0F51B0D36E65}"/>
            </c:ext>
          </c:extLst>
        </c:ser>
        <c:ser>
          <c:idx val="1"/>
          <c:order val="1"/>
          <c:tx>
            <c:strRef>
              <c:f>'2013provNON_OIL'!$S$30</c:f>
              <c:strCache>
                <c:ptCount val="1"/>
                <c:pt idx="0">
                  <c:v>Industry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'2013provNON_OIL'!$T$30:$AA$30</c:f>
              <c:numCache>
                <c:formatCode>_(* #,##0.0_);_(* \(#,##0.0\);_(* "-"??_);_(@_)</c:formatCode>
                <c:ptCount val="8"/>
                <c:pt idx="0">
                  <c:v>20.799392477619229</c:v>
                </c:pt>
                <c:pt idx="1">
                  <c:v>20.746856189008987</c:v>
                </c:pt>
                <c:pt idx="2">
                  <c:v>20.424559090022189</c:v>
                </c:pt>
                <c:pt idx="3">
                  <c:v>18.999786882845886</c:v>
                </c:pt>
                <c:pt idx="4">
                  <c:v>18.784800426847241</c:v>
                </c:pt>
                <c:pt idx="5">
                  <c:v>20.205343197318776</c:v>
                </c:pt>
                <c:pt idx="6">
                  <c:v>22.015555882654009</c:v>
                </c:pt>
                <c:pt idx="7">
                  <c:v>23.472593350500475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E-4873-82EC-0F51B0D36E65}"/>
            </c:ext>
          </c:extLst>
        </c:ser>
        <c:ser>
          <c:idx val="2"/>
          <c:order val="2"/>
          <c:tx>
            <c:strRef>
              <c:f>'2013provNON_OIL'!$S$31</c:f>
              <c:strCache>
                <c:ptCount val="1"/>
                <c:pt idx="0">
                  <c:v>Service</c:v>
                </c:pt>
              </c:strCache>
            </c:strRef>
          </c:tx>
          <c:cat>
            <c:numRef>
              <c:f>'2013provNON_OIL'!$T$28:$AA$28</c:f>
              <c:numCache>
                <c:formatCode>General</c:formatCode>
                <c:ptCount val="8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</c:numCache>
            </c:numRef>
          </c:cat>
          <c:val>
            <c:numRef>
              <c:f>'2013provNON_OIL'!$T$31:$AA$31</c:f>
              <c:numCache>
                <c:formatCode>_(* #,##0.0_);_(* \(#,##0.0\);_(* "-"??_);_(@_)</c:formatCode>
                <c:ptCount val="8"/>
                <c:pt idx="0">
                  <c:v>48.795679859494484</c:v>
                </c:pt>
                <c:pt idx="1">
                  <c:v>50.203090423789156</c:v>
                </c:pt>
                <c:pt idx="2">
                  <c:v>48.613539067794356</c:v>
                </c:pt>
                <c:pt idx="3">
                  <c:v>49.193755221695348</c:v>
                </c:pt>
                <c:pt idx="4">
                  <c:v>51.33885841876733</c:v>
                </c:pt>
                <c:pt idx="5">
                  <c:v>52.629130991518956</c:v>
                </c:pt>
                <c:pt idx="6">
                  <c:v>53.656041787540254</c:v>
                </c:pt>
                <c:pt idx="7">
                  <c:v>53.885449954334689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70E-4873-82EC-0F51B0D36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8292080"/>
        <c:axId val="528291688"/>
      </c:lineChart>
      <c:catAx>
        <c:axId val="528292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291688"/>
        <c:crosses val="autoZero"/>
        <c:auto val="1"/>
        <c:lblAlgn val="ctr"/>
        <c:lblOffset val="100"/>
        <c:noMultiLvlLbl val="0"/>
      </c:catAx>
      <c:valAx>
        <c:axId val="528291688"/>
        <c:scaling>
          <c:orientation val="minMax"/>
        </c:scaling>
        <c:delete val="0"/>
        <c:axPos val="l"/>
        <c:majorGridlines/>
        <c:numFmt formatCode="_(* #,##0.0_);_(* \(#,##0.0\);_(* &quot;-&quot;??_);_(@_)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292080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lang="en-US"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76201</xdr:colOff>
      <xdr:row>0</xdr:row>
      <xdr:rowOff>113418</xdr:rowOff>
    </xdr:from>
    <xdr:to>
      <xdr:col>2</xdr:col>
      <xdr:colOff>47625</xdr:colOff>
      <xdr:row>3</xdr:row>
      <xdr:rowOff>104776</xdr:rowOff>
    </xdr:to>
    <xdr:pic>
      <xdr:nvPicPr>
        <xdr:cNvPr id="4" name="Picture 2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220980" y="113030"/>
          <a:ext cx="735330" cy="772795"/>
        </a:xfrm>
        <a:prstGeom prst="rect">
          <a:avLst/>
        </a:prstGeom>
        <a:noFill/>
        <a:ln>
          <a:noFill/>
        </a:ln>
        <a:effectLst>
          <a:innerShdw blurRad="114300">
            <a:prstClr val="black"/>
          </a:innerShdw>
        </a:effectLst>
      </xdr:spPr>
    </xdr:pic>
    <xdr:clientData/>
  </xdr:twoCellAnchor>
  <xdr:twoCellAnchor>
    <xdr:from>
      <xdr:col>1</xdr:col>
      <xdr:colOff>142875</xdr:colOff>
      <xdr:row>6</xdr:row>
      <xdr:rowOff>1352550</xdr:rowOff>
    </xdr:from>
    <xdr:to>
      <xdr:col>7</xdr:col>
      <xdr:colOff>628650</xdr:colOff>
      <xdr:row>6</xdr:row>
      <xdr:rowOff>2438400</xdr:rowOff>
    </xdr:to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87655" y="2609850"/>
          <a:ext cx="5721985" cy="1085850"/>
        </a:xfrm>
        <a:prstGeom prst="rect">
          <a:avLst/>
        </a:prstGeom>
        <a:solidFill>
          <a:schemeClr val="lt1"/>
        </a:solidFill>
        <a:ln w="31750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Rebased 2006-2021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Annual</a:t>
          </a:r>
          <a:r>
            <a:rPr lang="en-US" sz="16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20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Gross Domestic</a:t>
          </a:r>
          <a:r>
            <a:rPr lang="en-US" sz="20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Product </a:t>
          </a:r>
          <a:endParaRPr lang="en-US" sz="2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588817</xdr:colOff>
      <xdr:row>33</xdr:row>
      <xdr:rowOff>138545</xdr:rowOff>
    </xdr:from>
    <xdr:to>
      <xdr:col>26</xdr:col>
      <xdr:colOff>110836</xdr:colOff>
      <xdr:row>49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304798</xdr:colOff>
      <xdr:row>33</xdr:row>
      <xdr:rowOff>41563</xdr:rowOff>
    </xdr:from>
    <xdr:to>
      <xdr:col>29</xdr:col>
      <xdr:colOff>398317</xdr:colOff>
      <xdr:row>49</xdr:row>
      <xdr:rowOff>32904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00000000-0008-0000-0C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3\Monetary%20Files\Rural%20Finance%20Office\REPORTS\FINDICAT_B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og.gov.gh\BOGWeb\StatBulAug09\Statiscal%20Bulletin%20August%20-%202009%20%20Tabl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etary1\monetary%20fil\Monetary%20Files\Monetary%20Analysis%20Office\BSD%202%20-%204%20RETURNS%202002\June%202002\Ssb\JUNE2002_PRUDENTIAL_%20RETUR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2_2013QGDP%20data_17sept2013\GDP%20Template_prov%202013Sept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s"/>
      <sheetName val="Charts"/>
      <sheetName val="STC2002MARCH"/>
      <sheetName val="STC2001JUNE"/>
      <sheetName val="STCJUNE2002"/>
      <sheetName val="STC2001Dec"/>
      <sheetName val="STC2001SEPT"/>
      <sheetName val="ANNREV-2001"/>
      <sheetName val="ANNREV"/>
      <sheetName val="ANNUAL REP. 2000"/>
      <sheetName val="1QR2002"/>
      <sheetName val="4QR2000"/>
      <sheetName val="2QR2001"/>
      <sheetName val="4QR2001"/>
      <sheetName val="3QR2001"/>
      <sheetName val="LoanSTC2reserve-dep"/>
      <sheetName val="CONBASH98"/>
      <sheetName val="conbash2000"/>
      <sheetName val="QuarterlySTC Class"/>
      <sheetName val="RuralList1999"/>
      <sheetName val="Rul1997"/>
      <sheetName val="Rul1996"/>
      <sheetName val="Rul1995"/>
      <sheetName val="Ruralocation"/>
      <sheetName val="RuralList2000"/>
      <sheetName val="DataReq't"/>
      <sheetName val="General Rural Classify"/>
      <sheetName val="ANNUAL_REP__2000"/>
      <sheetName val="QuarterlySTC_Class"/>
      <sheetName val="General_Rural_Classify"/>
      <sheetName val="ANNUAL_REP__20001"/>
      <sheetName val="QuarterlySTC_Class1"/>
      <sheetName val="General_Rural_Classify1"/>
      <sheetName val="Graphs "/>
    </sheetNames>
    <sheetDataSet>
      <sheetData sheetId="0">
        <row r="3">
          <cell r="B3" t="str">
            <v>Jan.'2000</v>
          </cell>
          <cell r="C3" t="str">
            <v>Feb.'2000</v>
          </cell>
          <cell r="D3" t="str">
            <v>Mar.'2000</v>
          </cell>
          <cell r="E3" t="str">
            <v>Apr.'2000</v>
          </cell>
          <cell r="F3" t="str">
            <v>May'2000</v>
          </cell>
          <cell r="G3" t="str">
            <v>Jun.'2000</v>
          </cell>
          <cell r="H3" t="str">
            <v>Jul.'2000</v>
          </cell>
          <cell r="I3" t="str">
            <v>Aug.'2000</v>
          </cell>
          <cell r="J3" t="str">
            <v>Sept.'2000</v>
          </cell>
          <cell r="K3" t="str">
            <v>Oct.'2000</v>
          </cell>
          <cell r="L3" t="str">
            <v>Nov.'2000</v>
          </cell>
          <cell r="M3" t="str">
            <v>Dec.'2000</v>
          </cell>
          <cell r="O3" t="str">
            <v>Jan.'2000</v>
          </cell>
          <cell r="P3" t="str">
            <v>Feb.'2000</v>
          </cell>
          <cell r="Q3" t="str">
            <v>Mar.'2000</v>
          </cell>
          <cell r="R3" t="str">
            <v>Apr.'2000</v>
          </cell>
          <cell r="S3" t="str">
            <v>May'2000</v>
          </cell>
          <cell r="T3" t="str">
            <v>Jun.'2000</v>
          </cell>
          <cell r="U3" t="str">
            <v>Jul.'2000</v>
          </cell>
          <cell r="V3" t="str">
            <v>Aug.'2000</v>
          </cell>
          <cell r="W3" t="str">
            <v>Sept.'2000</v>
          </cell>
          <cell r="AC3" t="str">
            <v>Jan.'2000</v>
          </cell>
          <cell r="AD3" t="str">
            <v>Feb.'2000</v>
          </cell>
          <cell r="AE3" t="str">
            <v>Mar.'2000</v>
          </cell>
          <cell r="AF3" t="str">
            <v>Apr.'2000</v>
          </cell>
          <cell r="AG3" t="str">
            <v>May'2000</v>
          </cell>
          <cell r="AH3" t="str">
            <v>Jun.'2000</v>
          </cell>
          <cell r="AI3" t="str">
            <v>Jul.'2000</v>
          </cell>
          <cell r="AJ3" t="str">
            <v>Aug.'2000</v>
          </cell>
          <cell r="AK3" t="str">
            <v>Sept.'2000</v>
          </cell>
          <cell r="AL3" t="str">
            <v>Oct.'2000</v>
          </cell>
          <cell r="AM3" t="str">
            <v>Nov.'2000</v>
          </cell>
          <cell r="AN3" t="str">
            <v>Dec.'2000</v>
          </cell>
        </row>
        <row r="4">
          <cell r="B4">
            <v>212938.26</v>
          </cell>
          <cell r="C4">
            <v>225200.95</v>
          </cell>
          <cell r="D4">
            <v>229715.83000000002</v>
          </cell>
          <cell r="E4">
            <v>232319.66999999998</v>
          </cell>
          <cell r="F4">
            <v>237256.34</v>
          </cell>
          <cell r="G4">
            <v>249891.53</v>
          </cell>
          <cell r="H4">
            <v>258691.37</v>
          </cell>
          <cell r="I4">
            <v>267616.56</v>
          </cell>
          <cell r="J4">
            <v>278086.16000000003</v>
          </cell>
          <cell r="K4">
            <v>293577.61</v>
          </cell>
          <cell r="L4">
            <v>303277.93</v>
          </cell>
          <cell r="M4">
            <v>312985.13</v>
          </cell>
          <cell r="O4">
            <v>122900.95</v>
          </cell>
          <cell r="P4">
            <v>129937.29</v>
          </cell>
          <cell r="Q4">
            <v>134446.64000000001</v>
          </cell>
          <cell r="R4">
            <v>137025.19</v>
          </cell>
          <cell r="S4">
            <v>140392.53</v>
          </cell>
          <cell r="T4">
            <v>146747.41</v>
          </cell>
          <cell r="U4">
            <v>153864.75</v>
          </cell>
          <cell r="V4">
            <v>158837.57999999999</v>
          </cell>
          <cell r="W4">
            <v>165119.67000000001</v>
          </cell>
          <cell r="X4">
            <v>176624.96</v>
          </cell>
          <cell r="Y4">
            <v>182577.4</v>
          </cell>
          <cell r="Z4">
            <v>191306.73</v>
          </cell>
          <cell r="AC4">
            <v>90037.31</v>
          </cell>
          <cell r="AD4">
            <v>95263.66</v>
          </cell>
          <cell r="AE4">
            <v>95269.19</v>
          </cell>
          <cell r="AF4">
            <v>95294.48</v>
          </cell>
          <cell r="AG4">
            <v>96863.81</v>
          </cell>
          <cell r="AH4">
            <v>103144.12</v>
          </cell>
          <cell r="AI4">
            <v>104826.62</v>
          </cell>
          <cell r="AJ4">
            <v>108778.98</v>
          </cell>
          <cell r="AK4">
            <v>112966.49</v>
          </cell>
          <cell r="AL4">
            <v>116952.65</v>
          </cell>
          <cell r="AM4">
            <v>120700.53</v>
          </cell>
          <cell r="AN4">
            <v>121678.39999999999</v>
          </cell>
        </row>
        <row r="5">
          <cell r="B5">
            <v>156327.9</v>
          </cell>
          <cell r="C5">
            <v>165349.22999999998</v>
          </cell>
          <cell r="D5">
            <v>166715.19</v>
          </cell>
          <cell r="E5">
            <v>168427.81</v>
          </cell>
          <cell r="F5">
            <v>171264.4</v>
          </cell>
          <cell r="G5">
            <v>180065.12</v>
          </cell>
          <cell r="H5">
            <v>187836.28</v>
          </cell>
          <cell r="I5">
            <v>194754.09000000003</v>
          </cell>
          <cell r="J5">
            <v>199605.46000000002</v>
          </cell>
          <cell r="K5">
            <v>215560.94</v>
          </cell>
          <cell r="L5">
            <v>223666.32</v>
          </cell>
          <cell r="M5">
            <v>233851.77000000002</v>
          </cell>
          <cell r="O5">
            <v>88959.14</v>
          </cell>
          <cell r="P5">
            <v>95008.61</v>
          </cell>
          <cell r="Q5">
            <v>95931.51</v>
          </cell>
          <cell r="R5">
            <v>97558.06</v>
          </cell>
          <cell r="S5">
            <v>99016.47</v>
          </cell>
          <cell r="T5">
            <v>103132.33</v>
          </cell>
          <cell r="U5">
            <v>109246.91</v>
          </cell>
          <cell r="V5">
            <v>112617.13</v>
          </cell>
          <cell r="W5">
            <v>114400.1</v>
          </cell>
          <cell r="X5">
            <v>125756.67</v>
          </cell>
          <cell r="Y5">
            <v>130802</v>
          </cell>
          <cell r="Z5">
            <v>139091.19</v>
          </cell>
          <cell r="AC5">
            <v>67368.759999999995</v>
          </cell>
          <cell r="AD5">
            <v>70340.62</v>
          </cell>
          <cell r="AE5">
            <v>70783.679999999993</v>
          </cell>
          <cell r="AF5">
            <v>70869.75</v>
          </cell>
          <cell r="AG5">
            <v>72247.929999999993</v>
          </cell>
          <cell r="AH5">
            <v>76932.789999999994</v>
          </cell>
          <cell r="AI5">
            <v>78589.37</v>
          </cell>
          <cell r="AJ5">
            <v>82136.960000000006</v>
          </cell>
          <cell r="AK5">
            <v>85205.36</v>
          </cell>
          <cell r="AL5">
            <v>89804.27</v>
          </cell>
          <cell r="AM5">
            <v>92864.320000000007</v>
          </cell>
          <cell r="AN5">
            <v>94760.58</v>
          </cell>
        </row>
        <row r="6">
          <cell r="B6">
            <v>30766.32</v>
          </cell>
          <cell r="C6">
            <v>37981.68</v>
          </cell>
          <cell r="D6">
            <v>32681.74</v>
          </cell>
          <cell r="E6">
            <v>33961.53</v>
          </cell>
          <cell r="F6">
            <v>38123.42</v>
          </cell>
          <cell r="G6">
            <v>37395.160000000003</v>
          </cell>
          <cell r="H6">
            <v>40608.86</v>
          </cell>
          <cell r="I6">
            <v>42975.34</v>
          </cell>
          <cell r="J6">
            <v>45444.57</v>
          </cell>
          <cell r="K6">
            <v>48427.149999999994</v>
          </cell>
          <cell r="L6">
            <v>43656.11</v>
          </cell>
          <cell r="M6">
            <v>46739.85</v>
          </cell>
          <cell r="O6">
            <v>17262.28</v>
          </cell>
          <cell r="P6">
            <v>21827.42</v>
          </cell>
          <cell r="Q6">
            <v>18138.45</v>
          </cell>
          <cell r="R6">
            <v>20886</v>
          </cell>
          <cell r="S6">
            <v>24417.98</v>
          </cell>
          <cell r="T6">
            <v>21579.22</v>
          </cell>
          <cell r="U6">
            <v>24733.81</v>
          </cell>
          <cell r="V6">
            <v>25783.81</v>
          </cell>
          <cell r="W6">
            <v>26080.78</v>
          </cell>
          <cell r="X6">
            <v>28393.71</v>
          </cell>
          <cell r="Y6">
            <v>26293.35</v>
          </cell>
          <cell r="Z6">
            <v>29701.87</v>
          </cell>
          <cell r="AC6">
            <v>13504.04</v>
          </cell>
          <cell r="AD6">
            <v>16154.26</v>
          </cell>
          <cell r="AE6">
            <v>14543.29</v>
          </cell>
          <cell r="AF6">
            <v>13075.53</v>
          </cell>
          <cell r="AG6">
            <v>13705.44</v>
          </cell>
          <cell r="AH6">
            <v>15815.94</v>
          </cell>
          <cell r="AI6">
            <v>15875.05</v>
          </cell>
          <cell r="AJ6">
            <v>17191.53</v>
          </cell>
          <cell r="AK6">
            <v>19363.79</v>
          </cell>
          <cell r="AL6">
            <v>20033.439999999999</v>
          </cell>
          <cell r="AM6">
            <v>17362.759999999998</v>
          </cell>
          <cell r="AN6">
            <v>17037.98</v>
          </cell>
        </row>
        <row r="7">
          <cell r="B7">
            <v>80005.94</v>
          </cell>
          <cell r="C7">
            <v>86941.319999999992</v>
          </cell>
          <cell r="D7">
            <v>92130.52</v>
          </cell>
          <cell r="E7">
            <v>95897.11</v>
          </cell>
          <cell r="F7">
            <v>98209</v>
          </cell>
          <cell r="G7">
            <v>106345.98999999999</v>
          </cell>
          <cell r="H7">
            <v>111896.89000000001</v>
          </cell>
          <cell r="I7">
            <v>114398.17</v>
          </cell>
          <cell r="J7">
            <v>116545.01000000001</v>
          </cell>
          <cell r="K7">
            <v>122612.01</v>
          </cell>
          <cell r="L7">
            <v>138298.98000000001</v>
          </cell>
          <cell r="M7">
            <v>137416.19</v>
          </cell>
          <cell r="O7">
            <v>49533.94</v>
          </cell>
          <cell r="P7">
            <v>55973.38</v>
          </cell>
          <cell r="Q7">
            <v>59772.03</v>
          </cell>
          <cell r="R7">
            <v>61797.38</v>
          </cell>
          <cell r="S7">
            <v>63118.67</v>
          </cell>
          <cell r="T7">
            <v>66219.649999999994</v>
          </cell>
          <cell r="U7">
            <v>70746.960000000006</v>
          </cell>
          <cell r="V7">
            <v>73161.58</v>
          </cell>
          <cell r="W7">
            <v>74624.61</v>
          </cell>
          <cell r="X7">
            <v>79235.259999999995</v>
          </cell>
          <cell r="Y7">
            <v>91413.66</v>
          </cell>
          <cell r="Z7">
            <v>87842.37</v>
          </cell>
          <cell r="AC7">
            <v>30472</v>
          </cell>
          <cell r="AD7">
            <v>30967.94</v>
          </cell>
          <cell r="AE7">
            <v>32358.49</v>
          </cell>
          <cell r="AF7">
            <v>34099.730000000003</v>
          </cell>
          <cell r="AG7">
            <v>35090.33</v>
          </cell>
          <cell r="AH7">
            <v>40126.339999999997</v>
          </cell>
          <cell r="AI7">
            <v>41149.93</v>
          </cell>
          <cell r="AJ7">
            <v>41236.589999999997</v>
          </cell>
          <cell r="AK7">
            <v>41920.400000000001</v>
          </cell>
          <cell r="AL7">
            <v>43376.75</v>
          </cell>
          <cell r="AM7">
            <v>46885.32</v>
          </cell>
          <cell r="AN7">
            <v>49573.82</v>
          </cell>
        </row>
        <row r="8">
          <cell r="B8">
            <v>66715.959999999992</v>
          </cell>
          <cell r="C8">
            <v>72897.429999999993</v>
          </cell>
          <cell r="D8">
            <v>71730.66</v>
          </cell>
          <cell r="E8">
            <v>73409.989999999991</v>
          </cell>
          <cell r="F8">
            <v>73330.459999999992</v>
          </cell>
          <cell r="G8">
            <v>71371.95</v>
          </cell>
          <cell r="H8">
            <v>74867.06</v>
          </cell>
          <cell r="I8">
            <v>75178.3</v>
          </cell>
          <cell r="J8">
            <v>76328.55</v>
          </cell>
          <cell r="K8">
            <v>79000.13</v>
          </cell>
          <cell r="L8">
            <v>83108.12</v>
          </cell>
          <cell r="M8">
            <v>83261.78</v>
          </cell>
          <cell r="O8">
            <v>36068.11</v>
          </cell>
          <cell r="P8">
            <v>41399.89</v>
          </cell>
          <cell r="Q8">
            <v>39103.67</v>
          </cell>
          <cell r="R8">
            <v>40432.47</v>
          </cell>
          <cell r="S8">
            <v>43432.21</v>
          </cell>
          <cell r="T8">
            <v>40539.1</v>
          </cell>
          <cell r="U8">
            <v>42274.21</v>
          </cell>
          <cell r="V8">
            <v>43954.76</v>
          </cell>
          <cell r="W8">
            <v>43661.23</v>
          </cell>
          <cell r="X8">
            <v>46590.75</v>
          </cell>
          <cell r="Y8">
            <v>48700.639999999999</v>
          </cell>
          <cell r="Z8">
            <v>49066.25</v>
          </cell>
          <cell r="AC8">
            <v>30647.85</v>
          </cell>
          <cell r="AD8">
            <v>31497.54</v>
          </cell>
          <cell r="AE8">
            <v>32626.99</v>
          </cell>
          <cell r="AF8">
            <v>32977.519999999997</v>
          </cell>
          <cell r="AG8">
            <v>29898.25</v>
          </cell>
          <cell r="AH8">
            <v>30832.85</v>
          </cell>
          <cell r="AI8">
            <v>32592.85</v>
          </cell>
          <cell r="AJ8">
            <v>31223.54</v>
          </cell>
          <cell r="AK8">
            <v>32667.32</v>
          </cell>
          <cell r="AL8">
            <v>32409.38</v>
          </cell>
          <cell r="AM8">
            <v>34407.480000000003</v>
          </cell>
          <cell r="AN8">
            <v>34195.53</v>
          </cell>
        </row>
        <row r="9">
          <cell r="B9">
            <v>21777.82</v>
          </cell>
          <cell r="C9">
            <v>22030.26</v>
          </cell>
          <cell r="D9">
            <v>21651.16</v>
          </cell>
          <cell r="E9">
            <v>20723.440000000002</v>
          </cell>
          <cell r="F9">
            <v>21274.350000000002</v>
          </cell>
          <cell r="G9">
            <v>21798.14</v>
          </cell>
          <cell r="H9">
            <v>21760.910000000003</v>
          </cell>
          <cell r="I9">
            <v>21264.78</v>
          </cell>
          <cell r="J9">
            <v>21437.55</v>
          </cell>
          <cell r="K9">
            <v>19946.400000000001</v>
          </cell>
          <cell r="L9">
            <v>21356.720000000001</v>
          </cell>
          <cell r="M9">
            <v>20615.46</v>
          </cell>
          <cell r="O9">
            <v>17255.09</v>
          </cell>
          <cell r="P9">
            <v>17266.189999999999</v>
          </cell>
          <cell r="Q9">
            <v>17107.34</v>
          </cell>
          <cell r="R9">
            <v>16011.94</v>
          </cell>
          <cell r="S9">
            <v>16475.63</v>
          </cell>
          <cell r="T9">
            <v>16890.919999999998</v>
          </cell>
          <cell r="U9">
            <v>16601.060000000001</v>
          </cell>
          <cell r="V9">
            <v>16611.86</v>
          </cell>
          <cell r="W9">
            <v>16628.96</v>
          </cell>
          <cell r="X9">
            <v>15714.35</v>
          </cell>
          <cell r="Y9">
            <v>16623.64</v>
          </cell>
          <cell r="Z9">
            <v>16537.38</v>
          </cell>
          <cell r="AC9">
            <v>4522.7299999999996</v>
          </cell>
          <cell r="AD9">
            <v>4764.07</v>
          </cell>
          <cell r="AE9">
            <v>4543.82</v>
          </cell>
          <cell r="AF9">
            <v>4711.5</v>
          </cell>
          <cell r="AG9">
            <v>4798.72</v>
          </cell>
          <cell r="AH9">
            <v>4907.22</v>
          </cell>
          <cell r="AI9">
            <v>5159.8500000000004</v>
          </cell>
          <cell r="AJ9">
            <v>4652.92</v>
          </cell>
          <cell r="AK9">
            <v>4808.59</v>
          </cell>
          <cell r="AL9">
            <v>4232.05</v>
          </cell>
          <cell r="AM9">
            <v>4733.08</v>
          </cell>
          <cell r="AN9">
            <v>4078.08</v>
          </cell>
        </row>
      </sheetData>
      <sheetData sheetId="1">
        <row r="10">
          <cell r="B10">
            <v>7.6440000000000001</v>
          </cell>
        </row>
        <row r="11">
          <cell r="B11">
            <v>2.645</v>
          </cell>
        </row>
        <row r="12">
          <cell r="B12">
            <v>2.7690000000000001</v>
          </cell>
        </row>
        <row r="13">
          <cell r="B13">
            <v>8.61</v>
          </cell>
        </row>
        <row r="14">
          <cell r="B14">
            <v>23.632999999999999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M1" t="str">
            <v>SECTORAL DISTRIBUTION OF LOANS AND ADVANCES OF</v>
          </cell>
        </row>
        <row r="46">
          <cell r="D46">
            <v>16.873799695370963</v>
          </cell>
        </row>
        <row r="47">
          <cell r="D47">
            <v>5.8387232069932233</v>
          </cell>
        </row>
        <row r="48">
          <cell r="D48">
            <v>6.1124478488333596</v>
          </cell>
        </row>
        <row r="49">
          <cell r="D49">
            <v>19.00620295357718</v>
          </cell>
        </row>
        <row r="50">
          <cell r="D50">
            <v>52.168826295225266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ted Indicators 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 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D2"/>
      <sheetName val="BSD2-Summary"/>
      <sheetName val="BSD2-Annex1"/>
      <sheetName val="BSD2-Annex2"/>
      <sheetName val="BSD2-Annex3"/>
      <sheetName val="BSD2-Annex4"/>
      <sheetName val="BSD2-Annex5"/>
      <sheetName val="BSD2-Annex6"/>
      <sheetName val="BSD2-Annex7"/>
      <sheetName val="BSD2-Annex 8"/>
      <sheetName val="BSD2-Annex9"/>
      <sheetName val="BSD2-Annex10"/>
      <sheetName val="BSD3-Sheet-1"/>
      <sheetName val="BSD3-Sheet-2"/>
      <sheetName val="BSD3-Sheet-3"/>
      <sheetName val="BSD4"/>
      <sheetName val="BSD5"/>
      <sheetName val="BSD6A"/>
      <sheetName val="BSD6B"/>
      <sheetName val="BSD6B-Annex-1"/>
      <sheetName val="BSD7A"/>
      <sheetName val="BSD8_SUMMARY"/>
      <sheetName val="BSD8_50LARGEST"/>
      <sheetName val="BSD10"/>
      <sheetName val="BSD11-Sheet-1"/>
      <sheetName val="BSD11-Sheet-2"/>
      <sheetName val="BSD11-Sheet-3"/>
      <sheetName val="BSD11-Sheet-4"/>
      <sheetName val="BSD11-Sheet-5"/>
      <sheetName val="BSD11-Sheet-6"/>
      <sheetName val="BSD11-Sheet-7"/>
      <sheetName val="BSD11-SHEET8"/>
      <sheetName val="BSD2-Annex_8"/>
      <sheetName val="BSD2-Annex_81"/>
      <sheetName val="BSD2-Annex_82"/>
      <sheetName val="BSD2-Annex_83"/>
      <sheetName val="BSD2-Annex_84"/>
      <sheetName val="BSD2-Annex_89"/>
      <sheetName val="BSD2-Annex_85"/>
      <sheetName val="BSD2-Annex_86"/>
      <sheetName val="BSD2-Annex_87"/>
      <sheetName val="BSD2-Annex_88"/>
      <sheetName val="BSD2-Annex_810"/>
      <sheetName val="Codes"/>
      <sheetName val="2 Pc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Sheet2"/>
      <sheetName val="Sheet1"/>
      <sheetName val="M&amp;Q"/>
      <sheetName val="2012 provisional"/>
      <sheetName val="Revised 2012"/>
      <sheetName val="2013 provOILL"/>
      <sheetName val="2013 provNON_OIL"/>
      <sheetName val="WorksheetNONOIL"/>
      <sheetName val="Sheet3"/>
      <sheetName val="Sheet4"/>
    </sheetNames>
    <sheetDataSet>
      <sheetData sheetId="0">
        <row r="22">
          <cell r="B22">
            <v>8690.3761134358101</v>
          </cell>
          <cell r="C22">
            <v>9358.3495223661903</v>
          </cell>
          <cell r="D22">
            <v>10105.9702060319</v>
          </cell>
          <cell r="E22">
            <v>10666.8946289163</v>
          </cell>
          <cell r="F22">
            <v>11714.246203111499</v>
          </cell>
          <cell r="G22">
            <v>12812.7168109876</v>
          </cell>
          <cell r="H22">
            <v>14124.922687682099</v>
          </cell>
          <cell r="I22">
            <v>15423.5475187303</v>
          </cell>
        </row>
        <row r="70">
          <cell r="B70">
            <v>8690.3761134358101</v>
          </cell>
          <cell r="C70">
            <v>10921.617495107899</v>
          </cell>
          <cell r="D70">
            <v>13934.634709386801</v>
          </cell>
          <cell r="E70">
            <v>17543.4974828183</v>
          </cell>
          <cell r="F70">
            <v>22183.618293588399</v>
          </cell>
          <cell r="G70">
            <v>27422.719671614301</v>
          </cell>
          <cell r="H70">
            <v>33962.5062462731</v>
          </cell>
          <cell r="I70">
            <v>39714.277372450299</v>
          </cell>
        </row>
        <row r="72">
          <cell r="C72">
            <v>1334.91005639487</v>
          </cell>
          <cell r="D72">
            <v>1710.2913756892201</v>
          </cell>
          <cell r="E72">
            <v>2108.93202162431</v>
          </cell>
          <cell r="F72">
            <v>2701.0210230492598</v>
          </cell>
          <cell r="G72">
            <v>3282.32411646739</v>
          </cell>
          <cell r="H72">
            <v>3784.1327202735702</v>
          </cell>
          <cell r="I72">
            <v>4263.3931292962197</v>
          </cell>
        </row>
        <row r="73">
          <cell r="C73">
            <v>1209.9018783635399</v>
          </cell>
          <cell r="D73">
            <v>1715.6192627299499</v>
          </cell>
          <cell r="E73">
            <v>2195.5552793974798</v>
          </cell>
          <cell r="F73">
            <v>2592.7517740984899</v>
          </cell>
          <cell r="G73">
            <v>3007.4342580902999</v>
          </cell>
          <cell r="H73">
            <v>3611.2211954289501</v>
          </cell>
          <cell r="I73">
            <v>4158.9072697413403</v>
          </cell>
        </row>
        <row r="74">
          <cell r="C74">
            <v>2848.7579081732301</v>
          </cell>
          <cell r="D74">
            <v>3262.4582229018902</v>
          </cell>
          <cell r="E74">
            <v>3757.7169599604099</v>
          </cell>
          <cell r="F74">
            <v>4578.4487588046504</v>
          </cell>
          <cell r="G74">
            <v>5996.8521842823302</v>
          </cell>
          <cell r="H74">
            <v>7703.9161270601398</v>
          </cell>
          <cell r="I74">
            <v>9557.7479842952507</v>
          </cell>
        </row>
        <row r="75">
          <cell r="C75">
            <v>511.39006518431501</v>
          </cell>
          <cell r="D75">
            <v>621.50001706947603</v>
          </cell>
          <cell r="E75">
            <v>656.54133384602198</v>
          </cell>
          <cell r="F75">
            <v>831.09811169498403</v>
          </cell>
          <cell r="G75">
            <v>988.91533212474405</v>
          </cell>
          <cell r="H75">
            <v>1232.5247350403499</v>
          </cell>
          <cell r="I75">
            <v>1691.7840344794599</v>
          </cell>
        </row>
        <row r="76">
          <cell r="C76">
            <v>738.89503776796403</v>
          </cell>
          <cell r="D76">
            <v>1088.6849002244201</v>
          </cell>
          <cell r="E76">
            <v>1547.2447221114101</v>
          </cell>
          <cell r="F76">
            <v>2239.93982466334</v>
          </cell>
          <cell r="G76">
            <v>2465.9497529718701</v>
          </cell>
          <cell r="H76">
            <v>3384.9599069094302</v>
          </cell>
          <cell r="I76">
            <v>4061.8075200436701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>
            <v>5415.0338278538902</v>
          </cell>
          <cell r="C5">
            <v>5322.02209255464</v>
          </cell>
          <cell r="D5">
            <v>5716.0773508717102</v>
          </cell>
          <cell r="E5">
            <v>6129.0950429703898</v>
          </cell>
          <cell r="F5">
            <v>6452.5012299999999</v>
          </cell>
          <cell r="G5">
            <v>6507.0967443968002</v>
          </cell>
          <cell r="H5">
            <v>6594.6204116331501</v>
          </cell>
          <cell r="I5">
            <v>6819.4745609292904</v>
          </cell>
        </row>
        <row r="7">
          <cell r="B7">
            <v>3793.6819574757301</v>
          </cell>
          <cell r="C7">
            <v>3742.5960471347798</v>
          </cell>
          <cell r="D7">
            <v>4064.4593071883701</v>
          </cell>
          <cell r="E7">
            <v>4479.4262706341497</v>
          </cell>
          <cell r="F7">
            <v>4703.3999990000002</v>
          </cell>
          <cell r="G7">
            <v>4877.6072833808003</v>
          </cell>
          <cell r="H7">
            <v>4926.3833562146101</v>
          </cell>
          <cell r="I7">
            <v>5075.9818586342799</v>
          </cell>
        </row>
        <row r="8">
          <cell r="B8">
            <v>537.18817130132504</v>
          </cell>
          <cell r="C8">
            <v>493.15620531424099</v>
          </cell>
          <cell r="D8">
            <v>509.06044759209698</v>
          </cell>
          <cell r="E8">
            <v>534.51346997170197</v>
          </cell>
          <cell r="F8">
            <v>676.69405298417496</v>
          </cell>
          <cell r="G8">
            <v>771.43122040195999</v>
          </cell>
          <cell r="H8">
            <v>718.20246619422403</v>
          </cell>
          <cell r="I8">
            <v>744.84391968182797</v>
          </cell>
        </row>
        <row r="9">
          <cell r="B9">
            <v>437.09725333260502</v>
          </cell>
          <cell r="C9">
            <v>457.779151031818</v>
          </cell>
          <cell r="D9">
            <v>481.14404086167298</v>
          </cell>
          <cell r="E9">
            <v>502.15328993483001</v>
          </cell>
          <cell r="F9">
            <v>525.500001</v>
          </cell>
          <cell r="G9">
            <v>552.30050105099997</v>
          </cell>
          <cell r="H9">
            <v>579.91552610354995</v>
          </cell>
          <cell r="I9">
            <v>610.55896602835196</v>
          </cell>
        </row>
        <row r="10">
          <cell r="B10">
            <v>736.00308898936498</v>
          </cell>
          <cell r="C10">
            <v>705.88126916661304</v>
          </cell>
          <cell r="D10">
            <v>682.44508318328496</v>
          </cell>
          <cell r="E10">
            <v>687.36015399999997</v>
          </cell>
          <cell r="F10">
            <v>756.58618000000001</v>
          </cell>
          <cell r="G10">
            <v>650.66411479999999</v>
          </cell>
          <cell r="H10">
            <v>641.75001642723998</v>
          </cell>
          <cell r="I10">
            <v>646.65180648215198</v>
          </cell>
        </row>
        <row r="11">
          <cell r="B11">
            <v>448.251528056187</v>
          </cell>
          <cell r="C11">
            <v>415.765625221427</v>
          </cell>
          <cell r="D11">
            <v>488.02891963837999</v>
          </cell>
          <cell r="E11">
            <v>460.15532840140901</v>
          </cell>
          <cell r="F11">
            <v>467.01504999999997</v>
          </cell>
          <cell r="G11">
            <v>426.52484516499999</v>
          </cell>
          <cell r="H11">
            <v>446.57151288775498</v>
          </cell>
          <cell r="I11">
            <v>486.28192978450198</v>
          </cell>
        </row>
        <row r="15">
          <cell r="B15">
            <v>497.44519969573003</v>
          </cell>
          <cell r="C15">
            <v>531.58029611332904</v>
          </cell>
          <cell r="D15">
            <v>544.44120883450603</v>
          </cell>
          <cell r="E15">
            <v>581.20000100000004</v>
          </cell>
          <cell r="F15">
            <v>625.61985600000003</v>
          </cell>
          <cell r="G15">
            <v>743.42830435444398</v>
          </cell>
          <cell r="H15">
            <v>724.61763157216706</v>
          </cell>
          <cell r="I15">
            <v>554.79481848969795</v>
          </cell>
        </row>
        <row r="16">
          <cell r="B16">
            <v>1823.4832603298701</v>
          </cell>
          <cell r="C16">
            <v>1801.3122840461201</v>
          </cell>
          <cell r="D16">
            <v>1867.96940158077</v>
          </cell>
          <cell r="E16">
            <v>1843.5798967413</v>
          </cell>
          <cell r="F16">
            <v>1983.7</v>
          </cell>
          <cell r="G16">
            <v>2320.9290000000001</v>
          </cell>
          <cell r="H16">
            <v>2436.9754499999999</v>
          </cell>
          <cell r="I16">
            <v>2497.8998362500001</v>
          </cell>
        </row>
        <row r="17">
          <cell r="B17">
            <v>142.71911509884299</v>
          </cell>
          <cell r="C17">
            <v>118.15348396860399</v>
          </cell>
          <cell r="D17">
            <v>141.10301794833299</v>
          </cell>
          <cell r="E17">
            <v>151.69193847708101</v>
          </cell>
          <cell r="F17">
            <v>170.28971799999999</v>
          </cell>
          <cell r="G17">
            <v>168.927400256</v>
          </cell>
          <cell r="H17">
            <v>187.64455620436499</v>
          </cell>
          <cell r="I17">
            <v>212.53699878210799</v>
          </cell>
        </row>
        <row r="18">
          <cell r="B18">
            <v>224.361360030822</v>
          </cell>
          <cell r="C18">
            <v>226.96636816948899</v>
          </cell>
          <cell r="D18">
            <v>228.88780012856199</v>
          </cell>
          <cell r="E18">
            <v>246.397948406452</v>
          </cell>
          <cell r="F18">
            <v>259.36776900000001</v>
          </cell>
          <cell r="G18">
            <v>266.9672446317</v>
          </cell>
          <cell r="H18">
            <v>272.27989279987099</v>
          </cell>
          <cell r="I18">
            <v>278.76274739034397</v>
          </cell>
        </row>
        <row r="19">
          <cell r="B19">
            <v>1016.30554682255</v>
          </cell>
          <cell r="C19">
            <v>1251.5619102452099</v>
          </cell>
          <cell r="D19">
            <v>1739.4644186804801</v>
          </cell>
          <cell r="E19">
            <v>1901.8527360537901</v>
          </cell>
          <cell r="F19">
            <v>1949.39905445513</v>
          </cell>
          <cell r="G19">
            <v>2284.69569182141</v>
          </cell>
          <cell r="H19">
            <v>2540.58160930541</v>
          </cell>
          <cell r="I19">
            <v>2754.0912660130898</v>
          </cell>
        </row>
        <row r="23">
          <cell r="B23">
            <v>1140.69923531022</v>
          </cell>
          <cell r="C23">
            <v>1202.6216724278099</v>
          </cell>
          <cell r="D23">
            <v>1316.9256762063701</v>
          </cell>
          <cell r="E23">
            <v>1387.9310089999999</v>
          </cell>
          <cell r="F23">
            <v>1573.0945220000001</v>
          </cell>
          <cell r="G23">
            <v>1745.79883261132</v>
          </cell>
          <cell r="H23">
            <v>1846.5139672646601</v>
          </cell>
          <cell r="I23">
            <v>1874.21167677363</v>
          </cell>
        </row>
        <row r="24">
          <cell r="B24">
            <v>894.08203413493095</v>
          </cell>
          <cell r="C24">
            <v>916.59233209358695</v>
          </cell>
          <cell r="D24">
            <v>999.77812513400102</v>
          </cell>
          <cell r="E24">
            <v>962.00084100000004</v>
          </cell>
          <cell r="F24">
            <v>987.857213</v>
          </cell>
          <cell r="G24">
            <v>1023.26687282409</v>
          </cell>
          <cell r="H24">
            <v>1155.8822595421</v>
          </cell>
          <cell r="I24">
            <v>1314.1026746218599</v>
          </cell>
        </row>
        <row r="25">
          <cell r="B25">
            <v>2357.2216847258701</v>
          </cell>
          <cell r="C25">
            <v>2573.4037110869299</v>
          </cell>
          <cell r="D25">
            <v>2671.91000228652</v>
          </cell>
          <cell r="E25">
            <v>2790.1362986905001</v>
          </cell>
          <cell r="F25">
            <v>3014.3079710000002</v>
          </cell>
          <cell r="G25">
            <v>3345.8818478100002</v>
          </cell>
          <cell r="H25">
            <v>3673.7782688953798</v>
          </cell>
          <cell r="I25">
            <v>4022.7872044404398</v>
          </cell>
        </row>
        <row r="26">
          <cell r="B26">
            <v>483.03722895626902</v>
          </cell>
          <cell r="C26">
            <v>502.841755343476</v>
          </cell>
          <cell r="D26">
            <v>600.89589763545405</v>
          </cell>
          <cell r="E26">
            <v>624.164716</v>
          </cell>
          <cell r="F26">
            <v>776.90601500000002</v>
          </cell>
          <cell r="G26">
            <v>908.98003755000002</v>
          </cell>
          <cell r="H26">
            <v>1121.6813663367</v>
          </cell>
          <cell r="I26">
            <v>1398.40015941196</v>
          </cell>
        </row>
        <row r="27">
          <cell r="B27">
            <v>472.85610000000003</v>
          </cell>
          <cell r="C27">
            <v>559.76896800603299</v>
          </cell>
          <cell r="D27">
            <v>620.12126920962805</v>
          </cell>
          <cell r="E27">
            <v>677.93816802119295</v>
          </cell>
          <cell r="F27">
            <v>791.49056399999995</v>
          </cell>
          <cell r="G27">
            <v>799.40546963999998</v>
          </cell>
          <cell r="H27">
            <v>983.26872765719997</v>
          </cell>
          <cell r="I27">
            <v>1101.9487266185699</v>
          </cell>
        </row>
        <row r="28">
          <cell r="B28">
            <v>391.4</v>
          </cell>
          <cell r="C28">
            <v>400.79360000000003</v>
          </cell>
          <cell r="D28">
            <v>410.41264640000003</v>
          </cell>
          <cell r="E28">
            <v>420.26254991360003</v>
          </cell>
          <cell r="F28">
            <v>430.34885111152602</v>
          </cell>
          <cell r="G28">
            <v>440.67722353820301</v>
          </cell>
          <cell r="H28">
            <v>451.25347690311997</v>
          </cell>
          <cell r="I28">
            <v>462.534813825698</v>
          </cell>
        </row>
        <row r="29">
          <cell r="B29">
            <v>522.52707483695099</v>
          </cell>
          <cell r="C29">
            <v>542.72236620534898</v>
          </cell>
          <cell r="D29">
            <v>532.786962893809</v>
          </cell>
          <cell r="E29">
            <v>524.52843702752102</v>
          </cell>
          <cell r="F29">
            <v>645.70000000000005</v>
          </cell>
          <cell r="G29">
            <v>786.46259999999995</v>
          </cell>
          <cell r="H29">
            <v>936.67695660000004</v>
          </cell>
          <cell r="I29">
            <v>1031.1876615209401</v>
          </cell>
        </row>
        <row r="30">
          <cell r="B30">
            <v>862.13806675830995</v>
          </cell>
          <cell r="C30">
            <v>959.55966830199895</v>
          </cell>
          <cell r="D30">
            <v>1081.75101716923</v>
          </cell>
          <cell r="E30">
            <v>1208.1798796532601</v>
          </cell>
          <cell r="F30">
            <v>1248.961399</v>
          </cell>
          <cell r="G30">
            <v>1341.3845425259999</v>
          </cell>
          <cell r="H30">
            <v>1397.1861394950799</v>
          </cell>
          <cell r="I30">
            <v>1466.21988792157</v>
          </cell>
        </row>
        <row r="31">
          <cell r="B31">
            <v>654.95995300000004</v>
          </cell>
          <cell r="C31">
            <v>720.45594830000005</v>
          </cell>
          <cell r="D31">
            <v>814.29858208688995</v>
          </cell>
          <cell r="E31">
            <v>914.89015573904601</v>
          </cell>
          <cell r="F31">
            <v>963.218076</v>
          </cell>
          <cell r="G31">
            <v>999.82036288799998</v>
          </cell>
          <cell r="H31">
            <v>1066.8083272015001</v>
          </cell>
          <cell r="I31">
            <v>1116.1011886733199</v>
          </cell>
        </row>
        <row r="32">
          <cell r="B32">
            <v>249.83920972583701</v>
          </cell>
          <cell r="C32">
            <v>259.27272368374099</v>
          </cell>
          <cell r="D32">
            <v>270.78237328235002</v>
          </cell>
          <cell r="E32">
            <v>311.81224933890701</v>
          </cell>
          <cell r="F32">
            <v>346.86159199999997</v>
          </cell>
          <cell r="G32">
            <v>364.20467159999998</v>
          </cell>
          <cell r="H32">
            <v>392.97684065639999</v>
          </cell>
          <cell r="I32">
            <v>437.15759929343199</v>
          </cell>
        </row>
        <row r="33">
          <cell r="B33">
            <v>661.615525987414</v>
          </cell>
          <cell r="C33">
            <v>720.31677691726304</v>
          </cell>
          <cell r="D33">
            <v>786.30765372768701</v>
          </cell>
          <cell r="E33">
            <v>845.05032453228</v>
          </cell>
          <cell r="F33">
            <v>935.5</v>
          </cell>
          <cell r="G33">
            <v>1056.8343500000001</v>
          </cell>
          <cell r="H33">
            <v>1098.8963571300001</v>
          </cell>
          <cell r="I33">
            <v>1198.8959256288299</v>
          </cell>
        </row>
        <row r="35">
          <cell r="B35">
            <v>17809.7244232675</v>
          </cell>
          <cell r="C35">
            <v>18609.945957463598</v>
          </cell>
          <cell r="D35">
            <v>20343.913404076298</v>
          </cell>
          <cell r="E35">
            <v>21520.712192565301</v>
          </cell>
          <cell r="F35">
            <v>23155.123830566699</v>
          </cell>
          <cell r="G35">
            <v>25104.761196447998</v>
          </cell>
          <cell r="H35">
            <v>26881.642239197099</v>
          </cell>
          <cell r="I35">
            <v>28541.107746584799</v>
          </cell>
        </row>
        <row r="39">
          <cell r="B39">
            <v>1301.5773123833201</v>
          </cell>
          <cell r="C39">
            <v>1753.4379553158401</v>
          </cell>
          <cell r="D39">
            <v>1248</v>
          </cell>
          <cell r="E39">
            <v>933.77661909727397</v>
          </cell>
          <cell r="F39">
            <v>1032.2005039999999</v>
          </cell>
          <cell r="G39">
            <v>1414.5</v>
          </cell>
          <cell r="H39">
            <v>1720.6</v>
          </cell>
          <cell r="I39">
            <v>1723.7864136560599</v>
          </cell>
        </row>
        <row r="42">
          <cell r="B42">
            <v>18706.0232637796</v>
          </cell>
          <cell r="C42">
            <v>19913.875009017102</v>
          </cell>
          <cell r="D42">
            <v>21591.913404076298</v>
          </cell>
          <cell r="E42">
            <v>22454.488811662599</v>
          </cell>
          <cell r="F42">
            <v>24187.3243345667</v>
          </cell>
          <cell r="G42">
            <v>26519.261196447998</v>
          </cell>
          <cell r="H42">
            <v>28602.242239197101</v>
          </cell>
          <cell r="I42">
            <v>30264.8941602409</v>
          </cell>
        </row>
        <row r="52">
          <cell r="B52">
            <v>5415.0338278538902</v>
          </cell>
          <cell r="C52">
            <v>6319.8016024356002</v>
          </cell>
          <cell r="D52">
            <v>8874.9513068169399</v>
          </cell>
          <cell r="E52">
            <v>11342.8322662439</v>
          </cell>
          <cell r="F52">
            <v>12909.6237935753</v>
          </cell>
          <cell r="G52">
            <v>14154.7577361965</v>
          </cell>
          <cell r="H52">
            <v>15399.076945697199</v>
          </cell>
          <cell r="I52">
            <v>16687.416532826999</v>
          </cell>
        </row>
        <row r="54">
          <cell r="B54">
            <v>3793.6819574757301</v>
          </cell>
          <cell r="C54">
            <v>4408.7781435247698</v>
          </cell>
          <cell r="D54">
            <v>6434.9820378384602</v>
          </cell>
          <cell r="E54">
            <v>8425.2615638106709</v>
          </cell>
          <cell r="F54">
            <v>9421.5535809743906</v>
          </cell>
          <cell r="G54">
            <v>10649.8609157274</v>
          </cell>
          <cell r="H54">
            <v>11477.035613051899</v>
          </cell>
          <cell r="I54">
            <v>12215.799831615899</v>
          </cell>
        </row>
        <row r="55">
          <cell r="B55">
            <v>537.18817130132504</v>
          </cell>
          <cell r="C55">
            <v>580.93800986017504</v>
          </cell>
          <cell r="D55">
            <v>706.41503815639203</v>
          </cell>
          <cell r="E55">
            <v>873.76476069564103</v>
          </cell>
          <cell r="F55">
            <v>1391.58222329718</v>
          </cell>
          <cell r="G55">
            <v>1995.69589807495</v>
          </cell>
          <cell r="H55">
            <v>2043.79216921855</v>
          </cell>
          <cell r="I55">
            <v>2189.5528739824599</v>
          </cell>
        </row>
        <row r="56">
          <cell r="B56">
            <v>437.09725333260502</v>
          </cell>
          <cell r="C56">
            <v>501.03928080432502</v>
          </cell>
          <cell r="D56">
            <v>606.458140543284</v>
          </cell>
          <cell r="E56">
            <v>729.11437410507097</v>
          </cell>
          <cell r="F56">
            <v>873.03973916283803</v>
          </cell>
          <cell r="G56">
            <v>1003.815853851</v>
          </cell>
          <cell r="H56">
            <v>1159.4073111979001</v>
          </cell>
          <cell r="I56">
            <v>1342.73898006437</v>
          </cell>
        </row>
        <row r="57">
          <cell r="B57">
            <v>736.00308898936498</v>
          </cell>
          <cell r="C57">
            <v>910.23389659034797</v>
          </cell>
          <cell r="D57">
            <v>1071.50374936968</v>
          </cell>
          <cell r="E57">
            <v>1314.0593416210099</v>
          </cell>
          <cell r="F57">
            <v>1614.18469061928</v>
          </cell>
          <cell r="G57">
            <v>1549.2298986687599</v>
          </cell>
          <cell r="H57">
            <v>1705.2540811476099</v>
          </cell>
          <cell r="I57">
            <v>1917.59946070305</v>
          </cell>
        </row>
        <row r="58">
          <cell r="B58">
            <v>448.251528056187</v>
          </cell>
          <cell r="C58">
            <v>499.75028151615601</v>
          </cell>
          <cell r="D58">
            <v>762.00737906552695</v>
          </cell>
          <cell r="E58">
            <v>874.39698670710504</v>
          </cell>
          <cell r="F58">
            <v>1000.84578281876</v>
          </cell>
          <cell r="G58">
            <v>951.85106794939804</v>
          </cell>
          <cell r="H58">
            <v>1057.3799402997399</v>
          </cell>
          <cell r="I58">
            <v>1211.27826044365</v>
          </cell>
        </row>
        <row r="62">
          <cell r="B62">
            <v>497.44519969573003</v>
          </cell>
          <cell r="C62">
            <v>601.61411156516203</v>
          </cell>
          <cell r="D62">
            <v>693.22622251940095</v>
          </cell>
          <cell r="E62">
            <v>740.030465518955</v>
          </cell>
          <cell r="F62">
            <v>835.19022575999998</v>
          </cell>
          <cell r="G62">
            <v>943.60053210983995</v>
          </cell>
          <cell r="H62">
            <v>1310.7601757795001</v>
          </cell>
          <cell r="I62">
            <v>1403.6879726349</v>
          </cell>
        </row>
        <row r="63">
          <cell r="B63">
            <v>1823.4832603298701</v>
          </cell>
          <cell r="C63">
            <v>1990.4500738709601</v>
          </cell>
          <cell r="D63">
            <v>2276.7091261876699</v>
          </cell>
          <cell r="E63">
            <v>2478.4220635269598</v>
          </cell>
          <cell r="F63">
            <v>2941.4726095071401</v>
          </cell>
          <cell r="G63">
            <v>3842.4603771622201</v>
          </cell>
          <cell r="H63">
            <v>4680.1167393835904</v>
          </cell>
          <cell r="I63">
            <v>4929.4242180321799</v>
          </cell>
        </row>
        <row r="64">
          <cell r="B64">
            <v>142.71911509884299</v>
          </cell>
          <cell r="C64">
            <v>129.96883236546401</v>
          </cell>
          <cell r="D64">
            <v>155.21331974316601</v>
          </cell>
          <cell r="E64">
            <v>166.861132324789</v>
          </cell>
          <cell r="F64">
            <v>265.99253951600002</v>
          </cell>
          <cell r="G64">
            <v>279.69647515186398</v>
          </cell>
          <cell r="H64">
            <v>329.32805527461198</v>
          </cell>
          <cell r="I64">
            <v>541.589962018135</v>
          </cell>
        </row>
        <row r="65">
          <cell r="B65">
            <v>224.361360030822</v>
          </cell>
          <cell r="C65">
            <v>226.96636816948899</v>
          </cell>
          <cell r="D65">
            <v>228.88780012856199</v>
          </cell>
          <cell r="E65">
            <v>246.397948406452</v>
          </cell>
          <cell r="F65">
            <v>368.30223197999999</v>
          </cell>
          <cell r="G65">
            <v>467.42226993585803</v>
          </cell>
          <cell r="H65">
            <v>505.32741149403699</v>
          </cell>
          <cell r="I65">
            <v>569.09491818257004</v>
          </cell>
        </row>
        <row r="66">
          <cell r="B66">
            <v>1016.30554682255</v>
          </cell>
          <cell r="C66">
            <v>1564.4523878065199</v>
          </cell>
          <cell r="D66">
            <v>2500.4801018531898</v>
          </cell>
          <cell r="E66">
            <v>3144.0003042889098</v>
          </cell>
          <cell r="F66">
            <v>3705.9903586805599</v>
          </cell>
          <cell r="G66">
            <v>4994.9338054296504</v>
          </cell>
          <cell r="H66">
            <v>7109.5889812963496</v>
          </cell>
          <cell r="I66">
            <v>9855.8094789986499</v>
          </cell>
        </row>
        <row r="70">
          <cell r="B70">
            <v>1140.69923531022</v>
          </cell>
        </row>
        <row r="71">
          <cell r="B71">
            <v>894.08203413493095</v>
          </cell>
        </row>
        <row r="72">
          <cell r="B72">
            <v>2357.2216847258701</v>
          </cell>
        </row>
        <row r="73">
          <cell r="B73">
            <v>483.03722895626902</v>
          </cell>
        </row>
        <row r="74">
          <cell r="B74">
            <v>472.85610000000003</v>
          </cell>
        </row>
        <row r="75">
          <cell r="B75">
            <v>391.4</v>
          </cell>
          <cell r="C75">
            <v>415.22216959999997</v>
          </cell>
          <cell r="D75">
            <v>493.217501937664</v>
          </cell>
          <cell r="E75">
            <v>665.15706885314898</v>
          </cell>
          <cell r="F75">
            <v>796.91138105158097</v>
          </cell>
          <cell r="G75">
            <v>954.76358741027798</v>
          </cell>
          <cell r="H75">
            <v>1116.5081772262799</v>
          </cell>
          <cell r="I75">
            <v>1306.92864685222</v>
          </cell>
        </row>
        <row r="76">
          <cell r="B76">
            <v>522.52707483695099</v>
          </cell>
          <cell r="C76">
            <v>602.42182648793698</v>
          </cell>
          <cell r="D76">
            <v>691.93042871018997</v>
          </cell>
          <cell r="E76">
            <v>797.00994496613998</v>
          </cell>
          <cell r="F76">
            <v>1147.919280651</v>
          </cell>
          <cell r="G76">
            <v>1635.85385008451</v>
          </cell>
          <cell r="H76">
            <v>2162.6151483502299</v>
          </cell>
          <cell r="I76">
            <v>2406.0597407970399</v>
          </cell>
        </row>
        <row r="77">
          <cell r="B77">
            <v>862.13806675830995</v>
          </cell>
          <cell r="C77">
            <v>1289.4461006720501</v>
          </cell>
          <cell r="D77">
            <v>1799.0260278000001</v>
          </cell>
          <cell r="E77">
            <v>2478.6946579999999</v>
          </cell>
          <cell r="F77">
            <v>3023.5869011432401</v>
          </cell>
          <cell r="G77">
            <v>3896.7987981934102</v>
          </cell>
          <cell r="H77">
            <v>4870.6867538379101</v>
          </cell>
          <cell r="I77">
            <v>5198.0315173995104</v>
          </cell>
        </row>
        <row r="78">
          <cell r="B78">
            <v>654.95995300000004</v>
          </cell>
          <cell r="C78">
            <v>855.90166658040005</v>
          </cell>
          <cell r="D78">
            <v>1131.8424571574899</v>
          </cell>
          <cell r="E78">
            <v>1505.64629351132</v>
          </cell>
          <cell r="F78">
            <v>1876.8533126956199</v>
          </cell>
          <cell r="G78">
            <v>2306.6377064764201</v>
          </cell>
          <cell r="H78">
            <v>2731.9125004194698</v>
          </cell>
          <cell r="I78">
            <v>3248.5653725142201</v>
          </cell>
        </row>
        <row r="79">
          <cell r="B79">
            <v>249.83920972583701</v>
          </cell>
          <cell r="C79">
            <v>308.01599573628403</v>
          </cell>
          <cell r="D79">
            <v>380.88031999996701</v>
          </cell>
          <cell r="E79">
            <v>513.153360043872</v>
          </cell>
          <cell r="F79">
            <v>673.58471741620895</v>
          </cell>
          <cell r="G79">
            <v>728.48187188562997</v>
          </cell>
          <cell r="H79">
            <v>872.49545313869999</v>
          </cell>
          <cell r="I79">
            <v>1064.7333942261</v>
          </cell>
        </row>
        <row r="80">
          <cell r="B80">
            <v>661.615525987414</v>
          </cell>
          <cell r="C80">
            <v>806.75479014733503</v>
          </cell>
          <cell r="D80">
            <v>1039.1841951665101</v>
          </cell>
          <cell r="E80">
            <v>1317.8458405041999</v>
          </cell>
          <cell r="F80">
            <v>1721.5032083200001</v>
          </cell>
          <cell r="G80">
            <v>2158.7082136274098</v>
          </cell>
          <cell r="H80">
            <v>2491.5335285880501</v>
          </cell>
          <cell r="I80">
            <v>2756.3187628052201</v>
          </cell>
        </row>
        <row r="82">
          <cell r="B82">
            <v>17809.7244232675</v>
          </cell>
          <cell r="C82">
            <v>21754.870871321102</v>
          </cell>
          <cell r="D82">
            <v>28664.102586635701</v>
          </cell>
          <cell r="E82">
            <v>35662.041663128199</v>
          </cell>
          <cell r="F82">
            <v>43210.190052607402</v>
          </cell>
          <cell r="G82">
            <v>52105.590867600302</v>
          </cell>
          <cell r="H82">
            <v>63296.704555198303</v>
          </cell>
          <cell r="I82">
            <v>73701.300455143704</v>
          </cell>
        </row>
        <row r="86">
          <cell r="B86">
            <v>895.360212383315</v>
          </cell>
          <cell r="C86">
            <v>1399.5772845737699</v>
          </cell>
          <cell r="D86">
            <v>1514.495377</v>
          </cell>
          <cell r="E86">
            <v>935.55028999999899</v>
          </cell>
          <cell r="F86">
            <v>2654.4</v>
          </cell>
          <cell r="G86">
            <v>3964.48</v>
          </cell>
          <cell r="H86">
            <v>5167</v>
          </cell>
          <cell r="I86">
            <v>6290.1102447735902</v>
          </cell>
        </row>
        <row r="88">
          <cell r="B88">
            <v>18705.084635650801</v>
          </cell>
          <cell r="C88">
            <v>23169.488125808701</v>
          </cell>
          <cell r="D88">
            <v>30265.889634601299</v>
          </cell>
          <cell r="E88">
            <v>36698.082182128201</v>
          </cell>
          <cell r="F88">
            <v>44352.945139587398</v>
          </cell>
          <cell r="G88">
            <v>56070.070867600298</v>
          </cell>
          <cell r="H88">
            <v>68463.704555198303</v>
          </cell>
          <cell r="I88">
            <v>79991.410699917295</v>
          </cell>
        </row>
        <row r="93">
          <cell r="C93">
            <v>16.354304568444</v>
          </cell>
          <cell r="D93">
            <v>20.476308530868099</v>
          </cell>
          <cell r="E93">
            <v>16.5944510550083</v>
          </cell>
          <cell r="F93">
            <v>12.2004086653253</v>
          </cell>
          <cell r="G93">
            <v>15.3015243901771</v>
          </cell>
          <cell r="H93">
            <v>13.211522349136599</v>
          </cell>
          <cell r="I93">
            <v>10.419018364426799</v>
          </cell>
        </row>
        <row r="94">
          <cell r="C94">
            <v>23.867325794661198</v>
          </cell>
          <cell r="D94">
            <v>30.628218760205801</v>
          </cell>
          <cell r="E94">
            <v>21.2522830988366</v>
          </cell>
          <cell r="F94">
            <v>20.859027235998202</v>
          </cell>
          <cell r="G94">
            <v>26.417920368392299</v>
          </cell>
          <cell r="H94">
            <v>22.103830966904798</v>
          </cell>
          <cell r="I94">
            <v>16.837689721310301</v>
          </cell>
        </row>
        <row r="95">
          <cell r="C95">
            <v>6.4570204377765403</v>
          </cell>
          <cell r="D95">
            <v>8.4264784945137698</v>
          </cell>
          <cell r="E95">
            <v>3.9949002732821599</v>
          </cell>
          <cell r="F95">
            <v>7.7171007429216196</v>
          </cell>
          <cell r="G95">
            <v>9.6411526534528509</v>
          </cell>
          <cell r="H95">
            <v>7.8545968053896003</v>
          </cell>
          <cell r="I95">
            <v>5.8130125153797501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tsghana.gov.gh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view="pageBreakPreview" zoomScaleNormal="100" workbookViewId="0">
      <selection activeCell="E7" sqref="E7"/>
    </sheetView>
  </sheetViews>
  <sheetFormatPr defaultColWidth="9" defaultRowHeight="14.4"/>
  <cols>
    <col min="1" max="1" width="2.109375" customWidth="1"/>
    <col min="2" max="2" width="11.44140625" customWidth="1"/>
    <col min="3" max="3" width="11.33203125" customWidth="1"/>
    <col min="4" max="4" width="13.109375" customWidth="1"/>
    <col min="5" max="5" width="21" customWidth="1"/>
    <col min="6" max="8" width="10.88671875" customWidth="1"/>
    <col min="9" max="9" width="1.33203125" customWidth="1"/>
  </cols>
  <sheetData>
    <row r="1" spans="2:8">
      <c r="B1" s="390"/>
      <c r="C1" s="390"/>
      <c r="D1" s="390"/>
      <c r="E1" s="390"/>
      <c r="F1" s="390"/>
      <c r="G1" s="390"/>
      <c r="H1" s="390"/>
    </row>
    <row r="2" spans="2:8" ht="25.8">
      <c r="B2" s="390"/>
      <c r="C2" s="391"/>
      <c r="D2" s="391"/>
      <c r="E2" s="392" t="s">
        <v>0</v>
      </c>
      <c r="F2" s="391"/>
      <c r="G2" s="391"/>
      <c r="H2" s="390"/>
    </row>
    <row r="3" spans="2:8" ht="21">
      <c r="B3" s="390"/>
      <c r="C3" s="390"/>
      <c r="D3" s="390"/>
      <c r="E3" s="393" t="s">
        <v>1</v>
      </c>
      <c r="F3" s="390"/>
      <c r="G3" s="390"/>
      <c r="H3" s="390"/>
    </row>
    <row r="4" spans="2:8">
      <c r="B4" s="390"/>
      <c r="C4" s="390"/>
      <c r="D4" s="390"/>
      <c r="E4" s="390"/>
      <c r="F4" s="390"/>
      <c r="G4" s="390"/>
      <c r="H4" s="390"/>
    </row>
    <row r="5" spans="2:8" ht="6.75" customHeight="1"/>
    <row r="6" spans="2:8" ht="15.75" customHeight="1"/>
    <row r="7" spans="2:8" ht="231" customHeight="1">
      <c r="B7" s="394"/>
      <c r="C7" s="394"/>
      <c r="D7" s="394"/>
      <c r="E7" s="394"/>
      <c r="F7" s="394"/>
      <c r="G7" s="394"/>
      <c r="H7" s="395"/>
    </row>
    <row r="8" spans="2:8" ht="36.75" customHeight="1">
      <c r="C8" s="394"/>
      <c r="D8" s="394"/>
      <c r="E8" s="394"/>
      <c r="F8" s="394"/>
      <c r="G8" s="394"/>
      <c r="H8" s="394"/>
    </row>
    <row r="9" spans="2:8" ht="36.75" customHeight="1">
      <c r="C9" s="394"/>
      <c r="D9" s="415" t="s">
        <v>2</v>
      </c>
      <c r="E9" s="415"/>
      <c r="F9" s="394"/>
      <c r="G9" s="394"/>
      <c r="H9" s="394"/>
    </row>
    <row r="10" spans="2:8" ht="36.75" customHeight="1"/>
    <row r="11" spans="2:8" ht="36.75" customHeight="1"/>
    <row r="12" spans="2:8" ht="36.75" customHeight="1"/>
    <row r="13" spans="2:8" ht="36.75" customHeight="1"/>
    <row r="14" spans="2:8" ht="36.75" customHeight="1"/>
    <row r="20" spans="2:2">
      <c r="B20" s="396" t="s">
        <v>3</v>
      </c>
    </row>
    <row r="21" spans="2:2">
      <c r="B21" s="397" t="s">
        <v>4</v>
      </c>
    </row>
    <row r="22" spans="2:2">
      <c r="B22" s="398" t="s">
        <v>5</v>
      </c>
    </row>
    <row r="23" spans="2:2" ht="7.5" customHeight="1"/>
  </sheetData>
  <mergeCells count="1">
    <mergeCell ref="D9:E9"/>
  </mergeCells>
  <hyperlinks>
    <hyperlink ref="B22" r:id="rId1"/>
  </hyperlinks>
  <printOptions horizontalCentered="1"/>
  <pageMargins left="0.35" right="0.34" top="0.81" bottom="0.28000000000000003" header="0.3" footer="0.16"/>
  <pageSetup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tabSelected="1" view="pageBreakPreview" zoomScale="68" zoomScaleNormal="68" workbookViewId="0">
      <selection activeCell="C8" sqref="C8"/>
    </sheetView>
  </sheetViews>
  <sheetFormatPr defaultColWidth="9.109375" defaultRowHeight="18"/>
  <cols>
    <col min="1" max="1" width="7" style="135" customWidth="1"/>
    <col min="2" max="2" width="46.44140625" style="136" customWidth="1"/>
    <col min="3" max="9" width="12.5546875" style="136" customWidth="1"/>
    <col min="10" max="10" width="15.44140625" style="135" customWidth="1"/>
    <col min="11" max="12" width="12.88671875" style="137" customWidth="1"/>
    <col min="13" max="15" width="13.5546875" style="137" customWidth="1"/>
    <col min="16" max="16" width="13.109375" style="137" customWidth="1"/>
    <col min="17" max="18" width="13.5546875" style="137" customWidth="1"/>
    <col min="19" max="16384" width="9.109375" style="137"/>
  </cols>
  <sheetData>
    <row r="1" spans="1:18" ht="9.75" customHeight="1">
      <c r="A1" s="138"/>
      <c r="J1" s="171"/>
    </row>
    <row r="2" spans="1:18">
      <c r="A2" s="139" t="s">
        <v>42</v>
      </c>
    </row>
    <row r="3" spans="1:18">
      <c r="J3" s="422"/>
      <c r="K3" s="422"/>
      <c r="L3" s="172"/>
      <c r="M3" s="172"/>
      <c r="N3" s="172"/>
      <c r="O3" s="172"/>
      <c r="Q3" s="399"/>
      <c r="R3" s="399"/>
    </row>
    <row r="4" spans="1:18" ht="22.5" customHeight="1">
      <c r="A4" s="140"/>
      <c r="B4" s="140"/>
      <c r="C4" s="141">
        <v>2006</v>
      </c>
      <c r="D4" s="142">
        <v>2007</v>
      </c>
      <c r="E4" s="141">
        <v>2008</v>
      </c>
      <c r="F4" s="142">
        <v>2009</v>
      </c>
      <c r="G4" s="141">
        <v>2010</v>
      </c>
      <c r="H4" s="142">
        <v>2011</v>
      </c>
      <c r="I4" s="141">
        <v>2012</v>
      </c>
      <c r="J4" s="142">
        <v>2013</v>
      </c>
      <c r="K4" s="141">
        <v>2014</v>
      </c>
      <c r="L4" s="142">
        <v>2015</v>
      </c>
      <c r="M4" s="142">
        <v>2016</v>
      </c>
      <c r="N4" s="142">
        <v>2017</v>
      </c>
      <c r="O4" s="142">
        <v>2018</v>
      </c>
      <c r="P4" s="142">
        <v>2019</v>
      </c>
      <c r="Q4" s="142">
        <v>2020</v>
      </c>
      <c r="R4" s="142">
        <v>2021</v>
      </c>
    </row>
    <row r="5" spans="1:18" s="134" customFormat="1">
      <c r="A5" s="143">
        <v>1</v>
      </c>
      <c r="B5" s="144" t="s">
        <v>76</v>
      </c>
      <c r="C5" s="145">
        <f>'1.3'!D5</f>
        <v>19332.589578669191</v>
      </c>
      <c r="D5" s="145">
        <f>'1.3'!E5</f>
        <v>19051.609958345889</v>
      </c>
      <c r="E5" s="145">
        <f>'1.3'!F5</f>
        <v>20505.17159967047</v>
      </c>
      <c r="F5" s="145">
        <f>'1.3'!G5</f>
        <v>21998.462273219237</v>
      </c>
      <c r="G5" s="145">
        <f>'1.3'!H5</f>
        <v>23137.009448920409</v>
      </c>
      <c r="H5" s="145">
        <f>'1.3'!I5</f>
        <v>23457.593343267519</v>
      </c>
      <c r="I5" s="145">
        <f>'1.3'!J5</f>
        <v>23992.609250439895</v>
      </c>
      <c r="J5" s="145">
        <v>25355.886759851699</v>
      </c>
      <c r="K5" s="145">
        <v>25584.208209449698</v>
      </c>
      <c r="L5" s="145">
        <v>26110.539288154701</v>
      </c>
      <c r="M5" s="145">
        <v>26824.1492559498</v>
      </c>
      <c r="N5" s="145">
        <v>28490.958804346799</v>
      </c>
      <c r="O5" s="145">
        <v>29880.099351873199</v>
      </c>
      <c r="P5" s="145">
        <v>31271.050337930199</v>
      </c>
      <c r="Q5" s="145">
        <v>90757.559793350389</v>
      </c>
      <c r="R5" s="145">
        <v>119879.3537367884</v>
      </c>
    </row>
    <row r="6" spans="1:18" s="135" customFormat="1" ht="23.1" customHeight="1">
      <c r="A6" s="146">
        <v>1.01</v>
      </c>
      <c r="B6" s="146" t="s">
        <v>77</v>
      </c>
      <c r="C6" s="147">
        <f>'1.3'!D6</f>
        <v>13502.0631744245</v>
      </c>
      <c r="D6" s="147">
        <f>'1.3'!E6</f>
        <v>13317.4812006824</v>
      </c>
      <c r="E6" s="147">
        <f>'1.3'!F6</f>
        <v>14460.959199586299</v>
      </c>
      <c r="F6" s="147">
        <f>'1.3'!G6</f>
        <v>15935.1642493362</v>
      </c>
      <c r="G6" s="147">
        <f>'1.3'!H6</f>
        <v>16740.5390026975</v>
      </c>
      <c r="H6" s="147">
        <f>'1.3'!I6</f>
        <v>17365.725690787898</v>
      </c>
      <c r="I6" s="147">
        <f>'1.3'!J6</f>
        <v>17494.2996094995</v>
      </c>
      <c r="J6" s="147">
        <v>18521.3563156868</v>
      </c>
      <c r="K6" s="147">
        <v>19035.399676505502</v>
      </c>
      <c r="L6" s="147">
        <v>19355.409262188401</v>
      </c>
      <c r="M6" s="147">
        <v>19787.856741187199</v>
      </c>
      <c r="N6" s="147">
        <v>21206.817224143499</v>
      </c>
      <c r="O6" s="147">
        <v>22446.9385517964</v>
      </c>
      <c r="P6" s="147">
        <v>23635.593823667601</v>
      </c>
      <c r="Q6" s="147">
        <v>74172.860712353722</v>
      </c>
      <c r="R6" s="147">
        <v>101087.1837367884</v>
      </c>
    </row>
    <row r="7" spans="1:18" s="135" customFormat="1" ht="23.1" customHeight="1">
      <c r="A7" s="146"/>
      <c r="B7" s="148" t="s">
        <v>78</v>
      </c>
      <c r="C7" s="147">
        <f>'1.3'!D7</f>
        <v>1945.89470693412</v>
      </c>
      <c r="D7" s="147">
        <f>'1.3'!E7</f>
        <v>1786.39460226389</v>
      </c>
      <c r="E7" s="147">
        <f>'1.3'!F7</f>
        <v>1844.0056639358299</v>
      </c>
      <c r="F7" s="147">
        <f>'1.3'!G7</f>
        <v>1936.2059471326199</v>
      </c>
      <c r="G7" s="147">
        <f>'1.3'!H7</f>
        <v>2451.2367290698999</v>
      </c>
      <c r="H7" s="147">
        <f>'1.3'!I7</f>
        <v>2794.40987113969</v>
      </c>
      <c r="I7" s="147">
        <f>'1.3'!J7</f>
        <v>2530.2799056246199</v>
      </c>
      <c r="J7" s="147">
        <v>2597.2161133724098</v>
      </c>
      <c r="K7" s="147">
        <v>2708.7789340070999</v>
      </c>
      <c r="L7" s="147">
        <v>2493.20236994588</v>
      </c>
      <c r="M7" s="147">
        <v>2318.2699918329499</v>
      </c>
      <c r="N7" s="147">
        <v>2531.2088278430701</v>
      </c>
      <c r="O7" s="147">
        <v>2625.4145356362201</v>
      </c>
      <c r="P7" s="147">
        <v>2768.0955304531899</v>
      </c>
      <c r="Q7" s="147">
        <v>9364.0631242804902</v>
      </c>
      <c r="R7" s="147">
        <v>10643.000000000007</v>
      </c>
    </row>
    <row r="8" spans="1:18" s="135" customFormat="1" ht="23.1" customHeight="1">
      <c r="A8" s="146">
        <v>1.02</v>
      </c>
      <c r="B8" s="146" t="s">
        <v>79</v>
      </c>
      <c r="C8" s="147">
        <f>'1.3'!D8</f>
        <v>2184.7834044261099</v>
      </c>
      <c r="D8" s="147">
        <f>'1.3'!E8</f>
        <v>2288.2494681909702</v>
      </c>
      <c r="E8" s="147">
        <f>'1.3'!F8</f>
        <v>2404.7112744319002</v>
      </c>
      <c r="F8" s="147">
        <f>'1.3'!G8</f>
        <v>2509.6768463672702</v>
      </c>
      <c r="G8" s="147">
        <f>'1.3'!H8</f>
        <v>2626.6383287174899</v>
      </c>
      <c r="H8" s="147">
        <f>'1.3'!I8</f>
        <v>2760.5970463336698</v>
      </c>
      <c r="I8" s="147">
        <f>'1.3'!J8</f>
        <v>2905.0993582791398</v>
      </c>
      <c r="J8" s="147">
        <v>3058.4362781099599</v>
      </c>
      <c r="K8" s="147">
        <v>3214.2935397106799</v>
      </c>
      <c r="L8" s="147">
        <v>3383.0182069008902</v>
      </c>
      <c r="M8" s="147">
        <v>3564.2222068630599</v>
      </c>
      <c r="N8" s="147">
        <v>3766.2090815486199</v>
      </c>
      <c r="O8" s="147">
        <v>3968.6695946674899</v>
      </c>
      <c r="P8" s="147">
        <v>4183.71633123436</v>
      </c>
      <c r="Q8" s="147">
        <v>7080.4152786054792</v>
      </c>
      <c r="R8" s="147">
        <v>7510</v>
      </c>
    </row>
    <row r="9" spans="1:18" s="135" customFormat="1" ht="23.1" customHeight="1">
      <c r="A9" s="146">
        <v>1.03</v>
      </c>
      <c r="B9" s="146" t="s">
        <v>80</v>
      </c>
      <c r="C9" s="147">
        <f>'1.3'!D9</f>
        <v>2039.23207530953</v>
      </c>
      <c r="D9" s="147">
        <f>'1.3'!E9</f>
        <v>1955.83413575656</v>
      </c>
      <c r="E9" s="147">
        <f>'1.3'!F9</f>
        <v>1890.7227826667299</v>
      </c>
      <c r="F9" s="147">
        <f>'1.3'!G9</f>
        <v>1904.4658630855499</v>
      </c>
      <c r="G9" s="147">
        <f>'1.3'!H9</f>
        <v>2096.3086877699802</v>
      </c>
      <c r="H9" s="147">
        <f>'1.3'!I9</f>
        <v>1802.7923029291201</v>
      </c>
      <c r="I9" s="147">
        <f>'1.3'!J9</f>
        <v>1925.4068827565</v>
      </c>
      <c r="J9" s="147">
        <v>2013.74034109936</v>
      </c>
      <c r="K9" s="147">
        <v>1982.7311723068201</v>
      </c>
      <c r="L9" s="147">
        <v>1905.0148749242401</v>
      </c>
      <c r="M9" s="147">
        <v>1959.51256459405</v>
      </c>
      <c r="N9" s="147">
        <v>2025.8483811147</v>
      </c>
      <c r="O9" s="147">
        <v>2073.4780323645</v>
      </c>
      <c r="P9" s="147">
        <v>2037.3532262019401</v>
      </c>
      <c r="Q9" s="147">
        <v>4947.2498247800886</v>
      </c>
      <c r="R9" s="147">
        <v>5901.55</v>
      </c>
    </row>
    <row r="10" spans="1:18" s="135" customFormat="1" ht="23.1" customHeight="1">
      <c r="A10" s="146">
        <v>1.04</v>
      </c>
      <c r="B10" s="146" t="s">
        <v>81</v>
      </c>
      <c r="C10" s="147">
        <f>'1.3'!D10</f>
        <v>1606.51092450905</v>
      </c>
      <c r="D10" s="147">
        <f>'1.3'!E10</f>
        <v>1490.0451537159599</v>
      </c>
      <c r="E10" s="147">
        <f>'1.3'!F10</f>
        <v>1748.7783429855399</v>
      </c>
      <c r="F10" s="147">
        <f>'1.3'!G10</f>
        <v>1649.15531443022</v>
      </c>
      <c r="G10" s="147">
        <f>'1.3'!H10</f>
        <v>1673.52342973544</v>
      </c>
      <c r="H10" s="147">
        <f>'1.3'!I10</f>
        <v>1528.47830321683</v>
      </c>
      <c r="I10" s="147">
        <f>'1.3'!J10</f>
        <v>1667.80339990476</v>
      </c>
      <c r="J10" s="147">
        <v>1762.35382495559</v>
      </c>
      <c r="K10" s="147">
        <v>1351.78382092675</v>
      </c>
      <c r="L10" s="147">
        <v>1467.0969441411801</v>
      </c>
      <c r="M10" s="147">
        <v>1512.55774330541</v>
      </c>
      <c r="N10" s="147">
        <v>1492.0841175400001</v>
      </c>
      <c r="O10" s="147">
        <v>1391.0131730447199</v>
      </c>
      <c r="P10" s="147">
        <v>1414.3869568262501</v>
      </c>
      <c r="Q10" s="147">
        <v>4557.0339776111123</v>
      </c>
      <c r="R10" s="147">
        <v>5380.62</v>
      </c>
    </row>
    <row r="11" spans="1:18" s="134" customFormat="1" ht="23.1" customHeight="1">
      <c r="A11" s="143">
        <v>2</v>
      </c>
      <c r="B11" s="144" t="s">
        <v>82</v>
      </c>
      <c r="C11" s="149">
        <f t="shared" ref="C11:I11" si="0">SUM(C12:C16)</f>
        <v>21994.638684113903</v>
      </c>
      <c r="D11" s="149">
        <f t="shared" si="0"/>
        <v>22954.803338567261</v>
      </c>
      <c r="E11" s="149">
        <f t="shared" si="0"/>
        <v>25414.549224762057</v>
      </c>
      <c r="F11" s="149">
        <f t="shared" si="0"/>
        <v>26382.766361289752</v>
      </c>
      <c r="G11" s="149">
        <f t="shared" si="0"/>
        <v>28068.969714664028</v>
      </c>
      <c r="H11" s="149">
        <f t="shared" si="0"/>
        <v>32704.589996901879</v>
      </c>
      <c r="I11" s="149">
        <f t="shared" si="0"/>
        <v>35032.591663627027</v>
      </c>
      <c r="J11" s="145">
        <v>35785.426434483998</v>
      </c>
      <c r="K11" s="145">
        <v>35647.815487506799</v>
      </c>
      <c r="L11" s="145">
        <v>35995.758255099798</v>
      </c>
      <c r="M11" s="145">
        <v>39029.944766121604</v>
      </c>
      <c r="N11" s="145">
        <v>41076.980175259698</v>
      </c>
      <c r="O11" s="145">
        <v>45679.643158075</v>
      </c>
      <c r="P11" s="145">
        <v>47604.840250643698</v>
      </c>
      <c r="Q11" s="145">
        <v>112508.90274182468</v>
      </c>
      <c r="R11" s="145">
        <v>150427.65141877747</v>
      </c>
    </row>
    <row r="12" spans="1:18" ht="23.1" customHeight="1">
      <c r="A12" s="146">
        <v>2.0099999999999998</v>
      </c>
      <c r="B12" s="146" t="s">
        <v>83</v>
      </c>
      <c r="C12" s="150">
        <f>'1.3'!D12-'1.3'!D13</f>
        <v>5695.7704557307097</v>
      </c>
      <c r="D12" s="150">
        <f>'1.3'!E12-'1.3'!E13</f>
        <v>6087.3976161368</v>
      </c>
      <c r="E12" s="150">
        <f>'1.3'!F12-'1.3'!F13</f>
        <v>6233.9715241250497</v>
      </c>
      <c r="F12" s="150">
        <f>'1.3'!G12-'1.3'!G13</f>
        <v>6655.3715210423397</v>
      </c>
      <c r="G12" s="150">
        <f>'1.3'!H12-'1.3'!H13</f>
        <v>7163.5941781465726</v>
      </c>
      <c r="H12" s="150">
        <f>'1.3'!I12-'1.3'!I13</f>
        <v>8513.0618654925711</v>
      </c>
      <c r="I12" s="150">
        <f>'1.3'!J12-'1.3'!J13</f>
        <v>9084.061927881201</v>
      </c>
      <c r="J12" s="147">
        <v>8909.0482233551793</v>
      </c>
      <c r="K12" s="147">
        <v>9127.5991396818099</v>
      </c>
      <c r="L12" s="147">
        <v>7627.8793978366703</v>
      </c>
      <c r="M12" s="147">
        <v>8749.7926117529605</v>
      </c>
      <c r="N12" s="147">
        <v>8340.1209229612796</v>
      </c>
      <c r="O12" s="147">
        <v>12017.060987886</v>
      </c>
      <c r="P12" s="147">
        <v>13307.8790688511</v>
      </c>
      <c r="Q12" s="147">
        <v>22945.970368179627</v>
      </c>
      <c r="R12" s="147">
        <v>34340.834349233119</v>
      </c>
    </row>
    <row r="13" spans="1:18" ht="23.1" customHeight="1">
      <c r="A13" s="146">
        <v>2.02</v>
      </c>
      <c r="B13" s="146" t="s">
        <v>85</v>
      </c>
      <c r="C13" s="150">
        <f>'1.3'!D14</f>
        <v>11171.650914875599</v>
      </c>
      <c r="D13" s="150">
        <f>'1.3'!E14</f>
        <v>11035.642880705</v>
      </c>
      <c r="E13" s="150">
        <f>'1.3'!F14</f>
        <v>11444.279632019599</v>
      </c>
      <c r="F13" s="150">
        <f>'1.3'!G14</f>
        <v>11294.7933241923</v>
      </c>
      <c r="G13" s="150">
        <f>'1.3'!H14</f>
        <v>12153.1142965938</v>
      </c>
      <c r="H13" s="150">
        <f>'1.3'!I14</f>
        <v>14219.1437270148</v>
      </c>
      <c r="I13" s="150">
        <f>'1.3'!J14</f>
        <v>14496.9547095407</v>
      </c>
      <c r="J13" s="147">
        <v>14425.1433350888</v>
      </c>
      <c r="K13" s="147">
        <v>14054.7377957646</v>
      </c>
      <c r="L13" s="147">
        <v>14569.082402754</v>
      </c>
      <c r="M13" s="147">
        <v>15722.818799205001</v>
      </c>
      <c r="N13" s="147">
        <v>17219.028083246802</v>
      </c>
      <c r="O13" s="147">
        <v>17932.727508903899</v>
      </c>
      <c r="P13" s="147">
        <v>19066.3327438948</v>
      </c>
      <c r="Q13" s="147">
        <v>50257.458517010971</v>
      </c>
      <c r="R13" s="147">
        <v>70553.029379241649</v>
      </c>
    </row>
    <row r="14" spans="1:18" ht="23.1" customHeight="1">
      <c r="A14" s="146">
        <v>2.0299999999999998</v>
      </c>
      <c r="B14" s="146" t="s">
        <v>86</v>
      </c>
      <c r="C14" s="150">
        <f>'1.3'!D15</f>
        <v>876.46429527788098</v>
      </c>
      <c r="D14" s="150">
        <f>'1.3'!E15</f>
        <v>725.98514156864405</v>
      </c>
      <c r="E14" s="150">
        <f>'1.3'!F15</f>
        <v>866.63708523972696</v>
      </c>
      <c r="F14" s="150">
        <f>'1.3'!G15</f>
        <v>931.74235174249895</v>
      </c>
      <c r="G14" s="150">
        <f>'1.3'!H15</f>
        <v>1045.98366843604</v>
      </c>
      <c r="H14" s="150">
        <f>'1.3'!I15</f>
        <v>1037.5531521969101</v>
      </c>
      <c r="I14" s="150">
        <f>'1.3'!J15</f>
        <v>1152.5329664726601</v>
      </c>
      <c r="J14" s="147">
        <v>1340.7363583301401</v>
      </c>
      <c r="K14" s="147">
        <v>1358.1265202915799</v>
      </c>
      <c r="L14" s="147">
        <v>1598.1927531024</v>
      </c>
      <c r="M14" s="147">
        <v>1506.09034346612</v>
      </c>
      <c r="N14" s="147">
        <v>1798.5553281719699</v>
      </c>
      <c r="O14" s="147">
        <v>1898.15541518603</v>
      </c>
      <c r="P14" s="147">
        <v>2011.6044806447401</v>
      </c>
      <c r="Q14" s="147">
        <v>5457.9547283687125</v>
      </c>
      <c r="R14" s="147">
        <v>5362.6976903027007</v>
      </c>
    </row>
    <row r="15" spans="1:18" ht="23.1" customHeight="1">
      <c r="A15" s="146">
        <v>2.04</v>
      </c>
      <c r="B15" s="146" t="s">
        <v>87</v>
      </c>
      <c r="C15" s="150">
        <f>'1.3'!D16</f>
        <v>587.03300260714104</v>
      </c>
      <c r="D15" s="150">
        <f>'1.3'!E16</f>
        <v>593.83463276212501</v>
      </c>
      <c r="E15" s="150">
        <f>'1.3'!F16</f>
        <v>598.80505479845999</v>
      </c>
      <c r="F15" s="150">
        <f>'1.3'!G16</f>
        <v>644.58525776470299</v>
      </c>
      <c r="G15" s="150">
        <f>'1.3'!H16</f>
        <v>678.59340853962703</v>
      </c>
      <c r="H15" s="150">
        <f>'1.3'!I16</f>
        <v>698.38940826159501</v>
      </c>
      <c r="I15" s="150">
        <f>'1.3'!J16</f>
        <v>713.98199350456298</v>
      </c>
      <c r="J15" s="147">
        <v>702.617828496058</v>
      </c>
      <c r="K15" s="147">
        <v>744.345450027487</v>
      </c>
      <c r="L15" s="147">
        <v>848.10778187756205</v>
      </c>
      <c r="M15" s="147">
        <v>747.98800792944905</v>
      </c>
      <c r="N15" s="147">
        <v>793.35204341299402</v>
      </c>
      <c r="O15" s="147">
        <v>764.84971428258598</v>
      </c>
      <c r="P15" s="147">
        <v>731.20765184305003</v>
      </c>
      <c r="Q15" s="147">
        <v>3931.0407649703848</v>
      </c>
      <c r="R15" s="147">
        <v>4580.99</v>
      </c>
    </row>
    <row r="16" spans="1:18" s="134" customFormat="1" ht="23.1" customHeight="1">
      <c r="A16" s="146">
        <v>2.0499999999999998</v>
      </c>
      <c r="B16" s="146" t="s">
        <v>88</v>
      </c>
      <c r="C16" s="150">
        <f>'1.3'!D17</f>
        <v>3663.7200156225699</v>
      </c>
      <c r="D16" s="150">
        <f>'1.3'!E17</f>
        <v>4511.9430673946899</v>
      </c>
      <c r="E16" s="150">
        <f>'1.3'!F17</f>
        <v>6270.8559285792198</v>
      </c>
      <c r="F16" s="150">
        <f>'1.3'!G17</f>
        <v>6856.27390654791</v>
      </c>
      <c r="G16" s="150">
        <f>'1.3'!H17</f>
        <v>7027.6841629479904</v>
      </c>
      <c r="H16" s="150">
        <f>'1.3'!I17</f>
        <v>8236.4418439359997</v>
      </c>
      <c r="I16" s="150">
        <f>'1.3'!J17</f>
        <v>9585.0600662278994</v>
      </c>
      <c r="J16" s="147">
        <v>10407.8806892138</v>
      </c>
      <c r="K16" s="147">
        <v>10363.0065817413</v>
      </c>
      <c r="L16" s="147">
        <v>11352.495919529199</v>
      </c>
      <c r="M16" s="147">
        <v>12303.255003767999</v>
      </c>
      <c r="N16" s="147">
        <v>12925.923797466699</v>
      </c>
      <c r="O16" s="147">
        <v>13066.849531816601</v>
      </c>
      <c r="P16" s="147">
        <v>12487.8163054099</v>
      </c>
      <c r="Q16" s="147">
        <v>29916.478363294984</v>
      </c>
      <c r="R16" s="147">
        <v>35590.1</v>
      </c>
    </row>
    <row r="17" spans="1:18" ht="23.1" customHeight="1">
      <c r="A17" s="143">
        <v>3</v>
      </c>
      <c r="B17" s="144" t="s">
        <v>113</v>
      </c>
      <c r="C17" s="145">
        <f>'1.3'!D18</f>
        <v>27802.673950466251</v>
      </c>
      <c r="D17" s="145">
        <f>'1.3'!E18</f>
        <v>29930.192485618809</v>
      </c>
      <c r="E17" s="145">
        <f>'1.3'!F18</f>
        <v>32487.883306057571</v>
      </c>
      <c r="F17" s="145">
        <f>'1.3'!G18</f>
        <v>34515.320685924133</v>
      </c>
      <c r="G17" s="145">
        <f>'1.3'!H18</f>
        <v>37914.500806818374</v>
      </c>
      <c r="H17" s="145">
        <f>'1.3'!I18</f>
        <v>41006.107410466488</v>
      </c>
      <c r="I17" s="145">
        <f>'1.3'!J18</f>
        <v>45669.943677403338</v>
      </c>
      <c r="J17" s="145">
        <v>50523.645539334902</v>
      </c>
      <c r="K17" s="145">
        <v>53154.195359729303</v>
      </c>
      <c r="L17" s="145">
        <v>54682.740362538403</v>
      </c>
      <c r="M17" s="145">
        <v>56191.069602540003</v>
      </c>
      <c r="N17" s="145">
        <v>58127.9190064184</v>
      </c>
      <c r="O17" s="145">
        <v>59761.371488388497</v>
      </c>
      <c r="P17" s="145">
        <v>64316.771411889502</v>
      </c>
      <c r="Q17" s="145">
        <v>209249.4290176639</v>
      </c>
      <c r="R17" s="145">
        <v>262788.67000000004</v>
      </c>
    </row>
    <row r="18" spans="1:18" ht="36" customHeight="1">
      <c r="A18" s="151">
        <v>3.01</v>
      </c>
      <c r="B18" s="152" t="s">
        <v>90</v>
      </c>
      <c r="C18" s="147">
        <f>'1.3'!D19</f>
        <v>7115.2227882304096</v>
      </c>
      <c r="D18" s="147">
        <f>'1.3'!E19</f>
        <v>7501.3298195195002</v>
      </c>
      <c r="E18" s="147">
        <f>'1.3'!F19</f>
        <v>8214.2867510614997</v>
      </c>
      <c r="F18" s="147">
        <f>'1.3'!G19</f>
        <v>8657.3492975615209</v>
      </c>
      <c r="G18" s="147">
        <f>'1.3'!H19</f>
        <v>9812.3581731965096</v>
      </c>
      <c r="H18" s="147">
        <f>'1.3'!I19</f>
        <v>10889.583271203701</v>
      </c>
      <c r="I18" s="147">
        <f>'1.3'!J19</f>
        <v>12123.4056719213</v>
      </c>
      <c r="J18" s="147">
        <v>13876.8073374915</v>
      </c>
      <c r="K18" s="147">
        <v>14160.4482414782</v>
      </c>
      <c r="L18" s="147">
        <v>14232.367195556901</v>
      </c>
      <c r="M18" s="147">
        <v>14168.3487701219</v>
      </c>
      <c r="N18" s="147">
        <v>15330.7196044344</v>
      </c>
      <c r="O18" s="147">
        <v>15753.9367952587</v>
      </c>
      <c r="P18" s="147">
        <v>16329.8775143402</v>
      </c>
      <c r="Q18" s="147">
        <v>73634.365722078874</v>
      </c>
      <c r="R18" s="147">
        <v>99820.08</v>
      </c>
    </row>
    <row r="19" spans="1:18" ht="23.1" customHeight="1">
      <c r="A19" s="151">
        <v>3.02</v>
      </c>
      <c r="B19" s="152" t="s">
        <v>115</v>
      </c>
      <c r="C19" s="147">
        <f>'1.3'!D20</f>
        <v>3101.3880815206799</v>
      </c>
      <c r="D19" s="147">
        <f>'1.3'!E20</f>
        <v>3179.4344242269299</v>
      </c>
      <c r="E19" s="147">
        <f>'1.3'!F20</f>
        <v>3467.6855774149299</v>
      </c>
      <c r="F19" s="147">
        <f>'1.3'!G20</f>
        <v>3336.9175103760099</v>
      </c>
      <c r="G19" s="147">
        <f>'1.3'!H20</f>
        <v>3426.7546014551399</v>
      </c>
      <c r="H19" s="147">
        <f>'1.3'!I20</f>
        <v>3549.4325994195501</v>
      </c>
      <c r="I19" s="147">
        <f>'1.3'!J20</f>
        <v>3753.1617357773698</v>
      </c>
      <c r="J19" s="147">
        <v>4675.1491566365403</v>
      </c>
      <c r="K19" s="147">
        <v>4746.2956066274601</v>
      </c>
      <c r="L19" s="147">
        <v>4938.9807627864202</v>
      </c>
      <c r="M19" s="147">
        <v>5052.3195264651604</v>
      </c>
      <c r="N19" s="147">
        <v>5438.5622262368497</v>
      </c>
      <c r="O19" s="147">
        <v>5612.3845540192797</v>
      </c>
      <c r="P19" s="147">
        <v>5949.54450287892</v>
      </c>
      <c r="Q19" s="147">
        <v>10012.968835215199</v>
      </c>
      <c r="R19" s="147">
        <v>11822.76</v>
      </c>
    </row>
    <row r="20" spans="1:18" ht="23.1" customHeight="1">
      <c r="A20" s="151">
        <v>3.03</v>
      </c>
      <c r="B20" s="152" t="s">
        <v>92</v>
      </c>
      <c r="C20" s="147">
        <f>'1.3'!D21</f>
        <v>4574.7912543818002</v>
      </c>
      <c r="D20" s="147">
        <f>'1.3'!E21</f>
        <v>4994.3864814297203</v>
      </c>
      <c r="E20" s="147">
        <f>'1.3'!F21</f>
        <v>5185.5526695158396</v>
      </c>
      <c r="F20" s="147">
        <f>'1.3'!G21</f>
        <v>5414.9520952191897</v>
      </c>
      <c r="G20" s="147">
        <f>'1.3'!H21</f>
        <v>5850.0735101319597</v>
      </c>
      <c r="H20" s="147">
        <f>'1.3'!I21</f>
        <v>6493.5987678415104</v>
      </c>
      <c r="I20" s="147">
        <f>'1.3'!J21</f>
        <v>7090.5114193768604</v>
      </c>
      <c r="J20" s="147">
        <v>7054.7116110969901</v>
      </c>
      <c r="K20" s="147">
        <v>7463.36282567342</v>
      </c>
      <c r="L20" s="147">
        <v>7659.1233759701399</v>
      </c>
      <c r="M20" s="147">
        <v>7746.5589821261801</v>
      </c>
      <c r="N20" s="147">
        <v>8439.7933888832504</v>
      </c>
      <c r="O20" s="147">
        <v>8532.9449777261598</v>
      </c>
      <c r="P20" s="147">
        <v>8903.4717568592496</v>
      </c>
      <c r="Q20" s="147">
        <v>32684.961506318101</v>
      </c>
      <c r="R20" s="147">
        <v>36957.910000000003</v>
      </c>
    </row>
    <row r="21" spans="1:18" ht="23.1" customHeight="1">
      <c r="A21" s="151">
        <v>3.04</v>
      </c>
      <c r="B21" s="152" t="s">
        <v>107</v>
      </c>
      <c r="C21" s="147">
        <f>'1.3'!D22</f>
        <v>588.97175472402705</v>
      </c>
      <c r="D21" s="147">
        <f>'1.3'!E22</f>
        <v>613.11593723865201</v>
      </c>
      <c r="E21" s="147">
        <f>'1.3'!F22</f>
        <v>732.739394231196</v>
      </c>
      <c r="F21" s="147">
        <f>'1.3'!G22</f>
        <v>761.10846380816497</v>
      </c>
      <c r="G21" s="147">
        <f>'1.3'!H22</f>
        <v>947.35423881557097</v>
      </c>
      <c r="H21" s="147">
        <f>'1.3'!I22</f>
        <v>1108.41318369552</v>
      </c>
      <c r="I21" s="147">
        <f>'1.3'!J22</f>
        <v>1568.2016103593401</v>
      </c>
      <c r="J21" s="147">
        <v>1949.3711948300199</v>
      </c>
      <c r="K21" s="147">
        <v>2527.5178359562401</v>
      </c>
      <c r="L21" s="147">
        <v>2829.55024074831</v>
      </c>
      <c r="M21" s="147">
        <v>2986.8402361563199</v>
      </c>
      <c r="N21" s="147">
        <v>3111.6389991640699</v>
      </c>
      <c r="O21" s="147">
        <v>3520.0021583948201</v>
      </c>
      <c r="P21" s="147">
        <v>5157.8891512951404</v>
      </c>
      <c r="Q21" s="147">
        <v>17745.458445999553</v>
      </c>
      <c r="R21" s="147">
        <v>21970.199999999997</v>
      </c>
    </row>
    <row r="22" spans="1:18" ht="23.1" customHeight="1">
      <c r="A22" s="151">
        <v>3.05</v>
      </c>
      <c r="B22" s="153" t="s">
        <v>108</v>
      </c>
      <c r="C22" s="147">
        <f>'1.3'!D23</f>
        <v>2316.3226284430698</v>
      </c>
      <c r="D22" s="147">
        <f>'1.3'!E23</f>
        <v>2741.9695759372498</v>
      </c>
      <c r="E22" s="147">
        <f>'1.3'!F23</f>
        <v>3037.3264170407101</v>
      </c>
      <c r="F22" s="147">
        <f>'1.3'!G23</f>
        <v>3320.43796392894</v>
      </c>
      <c r="G22" s="147">
        <f>'1.3'!H23</f>
        <v>3876.8643109691102</v>
      </c>
      <c r="H22" s="147">
        <f>'1.3'!I23</f>
        <v>3915.5867679083999</v>
      </c>
      <c r="I22" s="147">
        <f>'1.3'!J23</f>
        <v>4774.3858107410097</v>
      </c>
      <c r="J22" s="147">
        <v>5882.6464001750401</v>
      </c>
      <c r="K22" s="147">
        <v>7140.6580686708303</v>
      </c>
      <c r="L22" s="147">
        <v>8062.2697457827599</v>
      </c>
      <c r="M22" s="147">
        <v>8706.9883485378305</v>
      </c>
      <c r="N22" s="147">
        <v>7165.3169220934697</v>
      </c>
      <c r="O22" s="147">
        <v>6577.4815821027196</v>
      </c>
      <c r="P22" s="147">
        <v>6680.5874518361297</v>
      </c>
      <c r="Q22" s="147">
        <v>15770.18323102632</v>
      </c>
      <c r="R22" s="147">
        <v>21760.48</v>
      </c>
    </row>
    <row r="23" spans="1:18" ht="23.1" customHeight="1">
      <c r="A23" s="151">
        <v>3.06</v>
      </c>
      <c r="B23" s="153" t="s">
        <v>95</v>
      </c>
      <c r="C23" s="147">
        <f>'1.3'!D24</f>
        <v>895.06265498957703</v>
      </c>
      <c r="D23" s="147">
        <f>'1.3'!E24</f>
        <v>924.04627046906</v>
      </c>
      <c r="E23" s="147">
        <f>'1.3'!F24</f>
        <v>923.77110789640994</v>
      </c>
      <c r="F23" s="147">
        <f>'1.3'!G24</f>
        <v>925.28906473398604</v>
      </c>
      <c r="G23" s="147">
        <f>'1.3'!H24</f>
        <v>1053.8692881818899</v>
      </c>
      <c r="H23" s="147">
        <f>'1.3'!I24</f>
        <v>1201.8459661883601</v>
      </c>
      <c r="I23" s="147">
        <f>'1.3'!J24</f>
        <v>1422.0952517421799</v>
      </c>
      <c r="J23" s="147">
        <v>1173.3067739112701</v>
      </c>
      <c r="K23" s="147">
        <v>1170.3082111390499</v>
      </c>
      <c r="L23" s="147">
        <v>1206.6322165925501</v>
      </c>
      <c r="M23" s="147">
        <v>1244.7369091431799</v>
      </c>
      <c r="N23" s="147">
        <v>1292.27655597116</v>
      </c>
      <c r="O23" s="147">
        <v>1208.3307293001401</v>
      </c>
      <c r="P23" s="147">
        <v>1448.20010921672</v>
      </c>
      <c r="Q23" s="147">
        <v>11297.419588370947</v>
      </c>
      <c r="R23" s="147">
        <v>11884.810000000001</v>
      </c>
    </row>
    <row r="24" spans="1:18" ht="41.25" customHeight="1">
      <c r="A24" s="151">
        <v>3.07</v>
      </c>
      <c r="B24" s="153" t="s">
        <v>96</v>
      </c>
      <c r="C24" s="147">
        <f>'1.3'!D25</f>
        <v>1274.8806612616399</v>
      </c>
      <c r="D24" s="147">
        <f>'1.3'!E25</f>
        <v>1316.1634146669501</v>
      </c>
      <c r="E24" s="147">
        <f>'1.3'!F25</f>
        <v>1315.7714874195999</v>
      </c>
      <c r="F24" s="147">
        <f>'1.3'!G25</f>
        <v>1317.93358613534</v>
      </c>
      <c r="G24" s="147">
        <f>'1.3'!H25</f>
        <v>1501.07656431751</v>
      </c>
      <c r="H24" s="147">
        <f>'1.3'!I25</f>
        <v>1711.8468428634201</v>
      </c>
      <c r="I24" s="147">
        <f>'1.3'!J25</f>
        <v>2025.5584620936099</v>
      </c>
      <c r="J24" s="147">
        <v>1671.1971027371101</v>
      </c>
      <c r="K24" s="147">
        <v>1784.9199707745699</v>
      </c>
      <c r="L24" s="147">
        <v>1810.0469319388901</v>
      </c>
      <c r="M24" s="147">
        <v>1733.6170585964001</v>
      </c>
      <c r="N24" s="147">
        <v>1783.6156581394901</v>
      </c>
      <c r="O24" s="147">
        <v>1788.40491655345</v>
      </c>
      <c r="P24" s="147">
        <v>1879.32381650753</v>
      </c>
      <c r="Q24" s="147">
        <v>5986.178846012227</v>
      </c>
      <c r="R24" s="147">
        <v>7171.55</v>
      </c>
    </row>
    <row r="25" spans="1:18" ht="39.75" customHeight="1">
      <c r="A25" s="151">
        <v>3.08</v>
      </c>
      <c r="B25" s="153" t="s">
        <v>97</v>
      </c>
      <c r="C25" s="147">
        <f>'1.3'!D26</f>
        <v>2610.0513267991801</v>
      </c>
      <c r="D25" s="147">
        <f>'1.3'!E26</f>
        <v>2905.2375081852902</v>
      </c>
      <c r="E25" s="147">
        <f>'1.3'!F26</f>
        <v>3275.20418203381</v>
      </c>
      <c r="F25" s="147">
        <f>'1.3'!G26</f>
        <v>3657.8865681808502</v>
      </c>
      <c r="G25" s="147">
        <f>'1.3'!H26</f>
        <v>3781.4106335369102</v>
      </c>
      <c r="H25" s="147">
        <f>'1.3'!I26</f>
        <v>4061.1095058205501</v>
      </c>
      <c r="I25" s="147">
        <f>'1.3'!J26</f>
        <v>4230.0516612626798</v>
      </c>
      <c r="J25" s="147">
        <v>4585.0190833403703</v>
      </c>
      <c r="K25" s="147">
        <v>4424.4400758698403</v>
      </c>
      <c r="L25" s="147">
        <v>4310.9102866981402</v>
      </c>
      <c r="M25" s="147">
        <v>4692.9445726593003</v>
      </c>
      <c r="N25" s="147">
        <v>4888.5794416500803</v>
      </c>
      <c r="O25" s="147">
        <v>5098.6381874154204</v>
      </c>
      <c r="P25" s="147">
        <v>5286.9222968853801</v>
      </c>
      <c r="Q25" s="147">
        <v>18698.399017135773</v>
      </c>
      <c r="R25" s="147">
        <v>21862.989999999998</v>
      </c>
    </row>
    <row r="26" spans="1:18" ht="23.1" customHeight="1">
      <c r="A26" s="151">
        <v>3.09</v>
      </c>
      <c r="B26" s="153" t="s">
        <v>98</v>
      </c>
      <c r="C26" s="147">
        <f>'1.3'!D27</f>
        <v>3059.5722108801101</v>
      </c>
      <c r="D26" s="147">
        <f>'1.3'!E27</f>
        <v>3365.5294319681202</v>
      </c>
      <c r="E26" s="147">
        <f>'1.3'!F27</f>
        <v>3803.6788569765999</v>
      </c>
      <c r="F26" s="147">
        <f>'1.3'!G27</f>
        <v>4273.5917797468901</v>
      </c>
      <c r="G26" s="147">
        <f>'1.3'!H27</f>
        <v>4499.2060359079696</v>
      </c>
      <c r="H26" s="147">
        <f>'1.3'!I27</f>
        <v>4670.2635086476203</v>
      </c>
      <c r="I26" s="147">
        <f>'1.3'!J27</f>
        <v>4983.17116372701</v>
      </c>
      <c r="J26" s="147">
        <v>5325.0569777150004</v>
      </c>
      <c r="K26" s="147">
        <v>5309.2784482423203</v>
      </c>
      <c r="L26" s="147">
        <v>5285.1789593516496</v>
      </c>
      <c r="M26" s="147">
        <v>5406.3096028074297</v>
      </c>
      <c r="N26" s="147">
        <v>5746.5745679609099</v>
      </c>
      <c r="O26" s="147">
        <v>5972.8909398211899</v>
      </c>
      <c r="P26" s="147">
        <v>6534.5700207310902</v>
      </c>
      <c r="Q26" s="147">
        <v>10986.785612034404</v>
      </c>
      <c r="R26" s="147">
        <v>13269.66</v>
      </c>
    </row>
    <row r="27" spans="1:18" ht="23.1" customHeight="1">
      <c r="A27" s="151">
        <v>3.1</v>
      </c>
      <c r="B27" s="153" t="s">
        <v>99</v>
      </c>
      <c r="C27" s="147">
        <f>'1.3'!D28</f>
        <v>1548.83935903834</v>
      </c>
      <c r="D27" s="147">
        <f>'1.3'!E28</f>
        <v>1607.7423832965601</v>
      </c>
      <c r="E27" s="147">
        <f>'1.3'!F28</f>
        <v>1679.0460367350699</v>
      </c>
      <c r="F27" s="147">
        <f>'1.3'!G28</f>
        <v>1933.2590620376</v>
      </c>
      <c r="G27" s="147">
        <f>'1.3'!H28</f>
        <v>2150.8902687701898</v>
      </c>
      <c r="H27" s="147">
        <f>'1.3'!I28</f>
        <v>2258.1846682134201</v>
      </c>
      <c r="I27" s="147">
        <f>'1.3'!J28</f>
        <v>2505.3577637355202</v>
      </c>
      <c r="J27" s="147">
        <v>2700.2263962820598</v>
      </c>
      <c r="K27" s="147">
        <v>2773.4246655278798</v>
      </c>
      <c r="L27" s="147">
        <v>2650.2215886039298</v>
      </c>
      <c r="M27" s="147">
        <v>2756.48298309749</v>
      </c>
      <c r="N27" s="147">
        <v>3144.71645545418</v>
      </c>
      <c r="O27" s="147">
        <v>3854.10445926682</v>
      </c>
      <c r="P27" s="147">
        <v>4256.1722541203499</v>
      </c>
      <c r="Q27" s="147">
        <v>8860.1111329118667</v>
      </c>
      <c r="R27" s="147">
        <v>11665.54</v>
      </c>
    </row>
    <row r="28" spans="1:18" ht="38.25" customHeight="1">
      <c r="A28" s="151">
        <v>3.11</v>
      </c>
      <c r="B28" s="154" t="s">
        <v>100</v>
      </c>
      <c r="C28" s="147">
        <f>'1.3'!D29</f>
        <v>717.571230197418</v>
      </c>
      <c r="D28" s="147">
        <f>'1.3'!E29</f>
        <v>781.237238680774</v>
      </c>
      <c r="E28" s="147">
        <f>'1.3'!F29</f>
        <v>852.82082573190701</v>
      </c>
      <c r="F28" s="147">
        <f>'1.3'!G29</f>
        <v>916.59529419564399</v>
      </c>
      <c r="G28" s="147">
        <f>'1.3'!H29</f>
        <v>1014.64318153561</v>
      </c>
      <c r="H28" s="147">
        <f>'1.3'!I29</f>
        <v>1146.24232866443</v>
      </c>
      <c r="I28" s="147">
        <f>'1.3'!J29</f>
        <v>1194.04312666646</v>
      </c>
      <c r="J28" s="147">
        <v>1630.1535051189801</v>
      </c>
      <c r="K28" s="147">
        <v>1653.54140976947</v>
      </c>
      <c r="L28" s="147">
        <v>1697.4590585087301</v>
      </c>
      <c r="M28" s="147">
        <v>1695.9226128288101</v>
      </c>
      <c r="N28" s="147">
        <v>1786.12518643052</v>
      </c>
      <c r="O28" s="147">
        <v>1842.2521885297599</v>
      </c>
      <c r="P28" s="147">
        <v>1890.2125372188</v>
      </c>
      <c r="Q28" s="147">
        <v>3572.5970805606339</v>
      </c>
      <c r="R28" s="147">
        <v>4602.6900000000005</v>
      </c>
    </row>
    <row r="29" spans="1:18" s="134" customFormat="1" ht="37.5" customHeight="1">
      <c r="A29" s="155">
        <v>4</v>
      </c>
      <c r="B29" s="156" t="s">
        <v>121</v>
      </c>
      <c r="C29" s="157">
        <f t="shared" ref="C29:I29" si="1">C17+C11+C5</f>
        <v>69129.902213249356</v>
      </c>
      <c r="D29" s="157">
        <f t="shared" si="1"/>
        <v>71936.605782531959</v>
      </c>
      <c r="E29" s="157">
        <f t="shared" si="1"/>
        <v>78407.604130490101</v>
      </c>
      <c r="F29" s="157">
        <f t="shared" si="1"/>
        <v>82896.549320433114</v>
      </c>
      <c r="G29" s="157">
        <f t="shared" si="1"/>
        <v>89120.479970402812</v>
      </c>
      <c r="H29" s="157">
        <f t="shared" si="1"/>
        <v>97168.29075063589</v>
      </c>
      <c r="I29" s="157">
        <f t="shared" si="1"/>
        <v>104695.14459147026</v>
      </c>
      <c r="J29" s="157">
        <v>111664.958733671</v>
      </c>
      <c r="K29" s="157">
        <v>114386.21905668599</v>
      </c>
      <c r="L29" s="157">
        <v>116789.037905793</v>
      </c>
      <c r="M29" s="157">
        <v>122045.163624611</v>
      </c>
      <c r="N29" s="157">
        <v>127695.857986025</v>
      </c>
      <c r="O29" s="157">
        <v>135321.11399833701</v>
      </c>
      <c r="P29" s="157">
        <v>143192.66200046299</v>
      </c>
      <c r="Q29" s="157">
        <v>412515.89155283896</v>
      </c>
      <c r="R29" s="157">
        <v>533095.67515556584</v>
      </c>
    </row>
    <row r="30" spans="1:18" ht="22.5" customHeight="1">
      <c r="A30" s="158"/>
      <c r="B30" s="159" t="s">
        <v>102</v>
      </c>
      <c r="C30" s="147">
        <f>'1.3'!D31</f>
        <v>3576.5026151749798</v>
      </c>
      <c r="D30" s="147">
        <f>'1.3'!E31</f>
        <v>3731.9667093950402</v>
      </c>
      <c r="E30" s="147">
        <f>'1.3'!F31</f>
        <v>4073.4341650913402</v>
      </c>
      <c r="F30" s="147">
        <f>'1.3'!G31</f>
        <v>4270.0799405122098</v>
      </c>
      <c r="G30" s="147">
        <f>'1.3'!H31</f>
        <v>4608.0592408230204</v>
      </c>
      <c r="H30" s="147">
        <f>'1.3'!I31</f>
        <v>5255.4302705820201</v>
      </c>
      <c r="I30" s="147">
        <f>'1.3'!J31</f>
        <v>5743.8413064200404</v>
      </c>
      <c r="J30" s="147">
        <v>6163.8611427921996</v>
      </c>
      <c r="K30" s="147">
        <v>6380.4592175444204</v>
      </c>
      <c r="L30" s="147">
        <v>6546.7832325003301</v>
      </c>
      <c r="M30" s="147">
        <v>6859.1913998973596</v>
      </c>
      <c r="N30" s="147">
        <v>7171.5411948451301</v>
      </c>
      <c r="O30" s="147">
        <v>7711.2141981629802</v>
      </c>
      <c r="P30" s="147">
        <v>8182.4883914436596</v>
      </c>
      <c r="Q30" s="147">
        <v>30543.432887846277</v>
      </c>
      <c r="R30" s="147">
        <v>38336.300000000003</v>
      </c>
    </row>
    <row r="31" spans="1:18" ht="40.5" customHeight="1">
      <c r="A31" s="155">
        <v>5</v>
      </c>
      <c r="B31" s="156" t="s">
        <v>122</v>
      </c>
      <c r="C31" s="157">
        <f t="shared" ref="C31:I31" si="2">C29+C30</f>
        <v>72706.404828424333</v>
      </c>
      <c r="D31" s="157">
        <f t="shared" si="2"/>
        <v>75668.572491927</v>
      </c>
      <c r="E31" s="157">
        <f t="shared" si="2"/>
        <v>82481.038295581442</v>
      </c>
      <c r="F31" s="157">
        <f t="shared" si="2"/>
        <v>87166.629260945323</v>
      </c>
      <c r="G31" s="157">
        <f t="shared" si="2"/>
        <v>93728.539211225827</v>
      </c>
      <c r="H31" s="157">
        <f t="shared" si="2"/>
        <v>102423.72102121791</v>
      </c>
      <c r="I31" s="157">
        <f t="shared" si="2"/>
        <v>110438.98589789031</v>
      </c>
      <c r="J31" s="157">
        <v>117828.81987646301</v>
      </c>
      <c r="K31" s="157">
        <v>120766.67827423</v>
      </c>
      <c r="L31" s="157">
        <v>123335.821138293</v>
      </c>
      <c r="M31" s="157">
        <v>128904.355024509</v>
      </c>
      <c r="N31" s="157">
        <v>134867.39918087001</v>
      </c>
      <c r="O31" s="157">
        <v>143032.32819649999</v>
      </c>
      <c r="P31" s="157">
        <v>151375.15039190699</v>
      </c>
      <c r="Q31" s="157"/>
      <c r="R31" s="157"/>
    </row>
    <row r="32" spans="1:18" ht="3.75" customHeight="1">
      <c r="A32" s="160"/>
      <c r="B32" s="161"/>
      <c r="C32" s="161"/>
      <c r="D32" s="161"/>
      <c r="E32" s="161"/>
      <c r="F32" s="161"/>
      <c r="G32" s="161"/>
      <c r="H32" s="161"/>
      <c r="I32" s="161"/>
      <c r="J32" s="173"/>
      <c r="K32" s="174"/>
      <c r="L32" s="174"/>
      <c r="M32" s="174"/>
      <c r="N32" s="174"/>
      <c r="O32" s="174"/>
      <c r="Q32" s="174">
        <v>443059.32444068522</v>
      </c>
      <c r="R32" s="174">
        <v>571431.97515556589</v>
      </c>
    </row>
    <row r="33" spans="1:18" ht="20.25" customHeight="1">
      <c r="A33" s="162" t="s">
        <v>111</v>
      </c>
      <c r="B33" s="163"/>
      <c r="C33" s="164"/>
      <c r="D33" s="164"/>
      <c r="E33" s="164"/>
      <c r="F33" s="164"/>
      <c r="G33" s="164"/>
      <c r="H33" s="164"/>
      <c r="I33" s="164"/>
      <c r="J33" s="164"/>
      <c r="K33" s="175">
        <v>2.43698681652285E-2</v>
      </c>
      <c r="L33" s="175">
        <v>2.10061917329076E-2</v>
      </c>
      <c r="M33" s="175">
        <v>4.50053002667785E-2</v>
      </c>
      <c r="N33" s="175"/>
      <c r="O33" s="175"/>
      <c r="P33" s="174"/>
      <c r="Q33" s="175"/>
      <c r="R33" s="175"/>
    </row>
    <row r="34" spans="1:18" ht="22.5" customHeight="1">
      <c r="A34" s="162"/>
      <c r="B34" s="163"/>
      <c r="C34" s="165"/>
      <c r="D34" s="165"/>
      <c r="E34" s="165"/>
      <c r="F34" s="165"/>
      <c r="G34" s="165"/>
      <c r="H34" s="165"/>
      <c r="I34" s="165"/>
      <c r="J34" s="175" t="e">
        <v>#REF!</v>
      </c>
      <c r="K34" s="175">
        <v>3.5139999058139401E-2</v>
      </c>
      <c r="L34" s="175">
        <v>2.6067718526993501E-2</v>
      </c>
      <c r="M34" s="175">
        <v>4.7719338842034699E-2</v>
      </c>
      <c r="N34" s="175"/>
      <c r="O34" s="175"/>
      <c r="P34" s="174"/>
      <c r="Q34" s="175"/>
      <c r="R34" s="175"/>
    </row>
    <row r="35" spans="1:18">
      <c r="A35" s="138"/>
      <c r="C35" s="166"/>
      <c r="D35" s="166"/>
      <c r="E35" s="166"/>
      <c r="F35" s="166"/>
      <c r="G35" s="166"/>
      <c r="H35" s="166"/>
      <c r="I35" s="166"/>
      <c r="J35" s="171"/>
    </row>
    <row r="36" spans="1:18">
      <c r="A36" s="139" t="s">
        <v>43</v>
      </c>
    </row>
    <row r="37" spans="1:18">
      <c r="J37" s="422"/>
      <c r="K37" s="422"/>
      <c r="L37" s="172"/>
      <c r="M37" s="172"/>
      <c r="N37" s="172"/>
      <c r="O37" s="172"/>
      <c r="Q37" s="399"/>
      <c r="R37" s="399"/>
    </row>
    <row r="38" spans="1:18" ht="22.5" customHeight="1">
      <c r="A38" s="140"/>
      <c r="B38" s="140"/>
      <c r="C38" s="141">
        <v>2006</v>
      </c>
      <c r="D38" s="142">
        <v>2007</v>
      </c>
      <c r="E38" s="141">
        <v>2008</v>
      </c>
      <c r="F38" s="142">
        <v>2009</v>
      </c>
      <c r="G38" s="141">
        <v>2010</v>
      </c>
      <c r="H38" s="142">
        <v>2011</v>
      </c>
      <c r="I38" s="141">
        <v>2012</v>
      </c>
      <c r="J38" s="142">
        <v>2013</v>
      </c>
      <c r="K38" s="141">
        <v>2014</v>
      </c>
      <c r="L38" s="142">
        <v>2015</v>
      </c>
      <c r="M38" s="142">
        <v>2016</v>
      </c>
      <c r="N38" s="142">
        <v>2017</v>
      </c>
      <c r="O38" s="142">
        <v>2018</v>
      </c>
      <c r="P38" s="142">
        <v>2019</v>
      </c>
      <c r="Q38" s="142">
        <v>2020</v>
      </c>
      <c r="R38" s="142">
        <v>2021</v>
      </c>
    </row>
    <row r="39" spans="1:18" ht="32.25" customHeight="1">
      <c r="A39" s="143">
        <v>1</v>
      </c>
      <c r="B39" s="144" t="s">
        <v>76</v>
      </c>
      <c r="C39" s="167"/>
      <c r="D39" s="167">
        <f t="shared" ref="D39:J39" si="3">D5/C5*100-100</f>
        <v>-1.4533987760921718</v>
      </c>
      <c r="E39" s="167">
        <f t="shared" si="3"/>
        <v>7.6296000416900398</v>
      </c>
      <c r="F39" s="167">
        <f t="shared" si="3"/>
        <v>7.2825075678604207</v>
      </c>
      <c r="G39" s="167">
        <f t="shared" si="3"/>
        <v>5.1755761905559723</v>
      </c>
      <c r="H39" s="167">
        <f t="shared" si="3"/>
        <v>1.3855891577295694</v>
      </c>
      <c r="I39" s="167">
        <f t="shared" si="3"/>
        <v>2.2807791888246953</v>
      </c>
      <c r="J39" s="167">
        <f t="shared" si="3"/>
        <v>5.6820727382404641</v>
      </c>
      <c r="K39" s="167">
        <v>0.90046722388572698</v>
      </c>
      <c r="L39" s="167">
        <v>2.05724982534552</v>
      </c>
      <c r="M39" s="167">
        <v>2.7330341971099701</v>
      </c>
      <c r="N39" s="167">
        <v>6.2138393747093703</v>
      </c>
      <c r="O39" s="167">
        <v>4.8757241097637101</v>
      </c>
      <c r="P39" s="167">
        <v>4.65510830361346</v>
      </c>
      <c r="Q39" s="167">
        <v>7.2837108720361003</v>
      </c>
      <c r="R39" s="167">
        <v>8.4190267028391599</v>
      </c>
    </row>
    <row r="40" spans="1:18" ht="15" hidden="1" customHeight="1">
      <c r="A40" s="146">
        <v>1.01</v>
      </c>
      <c r="B40" s="146" t="s">
        <v>77</v>
      </c>
      <c r="C40" s="167"/>
      <c r="D40" s="167">
        <f t="shared" ref="D40:I44" si="4">D6/C$5*100-100</f>
        <v>-31.113826492357859</v>
      </c>
      <c r="E40" s="167">
        <f t="shared" si="4"/>
        <v>-24.095867849470508</v>
      </c>
      <c r="F40" s="167">
        <f t="shared" si="4"/>
        <v>-22.287096346015034</v>
      </c>
      <c r="G40" s="167">
        <f t="shared" si="4"/>
        <v>-23.901321852494632</v>
      </c>
      <c r="H40" s="167">
        <f t="shared" si="4"/>
        <v>-24.943948658852293</v>
      </c>
      <c r="I40" s="167">
        <f t="shared" si="4"/>
        <v>-25.421592260143441</v>
      </c>
      <c r="J40" s="167">
        <f t="shared" ref="J40:J44" si="5">J6/I$5*100-100</f>
        <v>-22.803909644186703</v>
      </c>
      <c r="K40" s="176">
        <v>2.7754088418640102</v>
      </c>
      <c r="L40" s="176"/>
      <c r="M40" s="176"/>
      <c r="N40" s="176"/>
      <c r="O40" s="176"/>
      <c r="P40" s="176"/>
      <c r="Q40" s="176"/>
      <c r="R40" s="176"/>
    </row>
    <row r="41" spans="1:18" ht="15" hidden="1" customHeight="1">
      <c r="A41" s="146"/>
      <c r="B41" s="148" t="s">
        <v>78</v>
      </c>
      <c r="C41" s="167"/>
      <c r="D41" s="167">
        <f t="shared" si="4"/>
        <v>-90.759672443287542</v>
      </c>
      <c r="E41" s="167">
        <f t="shared" si="4"/>
        <v>-90.320998236015058</v>
      </c>
      <c r="F41" s="167">
        <f t="shared" si="4"/>
        <v>-90.557475036376985</v>
      </c>
      <c r="G41" s="167">
        <f t="shared" si="4"/>
        <v>-88.857236025747056</v>
      </c>
      <c r="H41" s="167">
        <f t="shared" si="4"/>
        <v>-87.922337684526994</v>
      </c>
      <c r="I41" s="167">
        <f t="shared" si="4"/>
        <v>-89.213386605361947</v>
      </c>
      <c r="J41" s="167">
        <f t="shared" si="5"/>
        <v>-89.174932637537992</v>
      </c>
      <c r="K41" s="176">
        <v>4.2954769940122901</v>
      </c>
      <c r="L41" s="176"/>
      <c r="M41" s="176"/>
      <c r="N41" s="176"/>
      <c r="O41" s="176"/>
      <c r="P41" s="176"/>
      <c r="Q41" s="176"/>
      <c r="R41" s="176"/>
    </row>
    <row r="42" spans="1:18" ht="15" hidden="1" customHeight="1">
      <c r="A42" s="146">
        <v>1.02</v>
      </c>
      <c r="B42" s="146" t="s">
        <v>79</v>
      </c>
      <c r="C42" s="167"/>
      <c r="D42" s="167">
        <f t="shared" si="4"/>
        <v>-88.163771548144098</v>
      </c>
      <c r="E42" s="167">
        <f t="shared" si="4"/>
        <v>-87.37791042494824</v>
      </c>
      <c r="F42" s="167">
        <f t="shared" si="4"/>
        <v>-87.760761551453669</v>
      </c>
      <c r="G42" s="167">
        <f t="shared" si="4"/>
        <v>-88.059900296235071</v>
      </c>
      <c r="H42" s="167">
        <f t="shared" si="4"/>
        <v>-88.068479409889846</v>
      </c>
      <c r="I42" s="167">
        <f t="shared" si="4"/>
        <v>-87.615526811436851</v>
      </c>
      <c r="J42" s="167">
        <f t="shared" si="5"/>
        <v>-87.252589969747106</v>
      </c>
      <c r="K42" s="176">
        <v>5.0959787103048901</v>
      </c>
      <c r="L42" s="176"/>
      <c r="M42" s="176"/>
      <c r="N42" s="176"/>
      <c r="O42" s="176"/>
      <c r="P42" s="176"/>
      <c r="Q42" s="176"/>
      <c r="R42" s="176"/>
    </row>
    <row r="43" spans="1:18" ht="15" hidden="1" customHeight="1">
      <c r="A43" s="146">
        <v>1.03</v>
      </c>
      <c r="B43" s="146" t="s">
        <v>80</v>
      </c>
      <c r="C43" s="167"/>
      <c r="D43" s="167">
        <f t="shared" si="4"/>
        <v>-89.883227346249825</v>
      </c>
      <c r="E43" s="167">
        <f t="shared" si="4"/>
        <v>-90.07578474049923</v>
      </c>
      <c r="F43" s="167">
        <f t="shared" si="4"/>
        <v>-90.712265665135149</v>
      </c>
      <c r="G43" s="167">
        <f t="shared" si="4"/>
        <v>-90.470658077214736</v>
      </c>
      <c r="H43" s="167">
        <f t="shared" si="4"/>
        <v>-92.208187895202514</v>
      </c>
      <c r="I43" s="167">
        <f t="shared" si="4"/>
        <v>-91.791967510984648</v>
      </c>
      <c r="J43" s="167">
        <f t="shared" si="5"/>
        <v>-91.606830586538067</v>
      </c>
      <c r="K43" s="176">
        <v>-1.5398792068503999</v>
      </c>
      <c r="L43" s="176"/>
      <c r="M43" s="176"/>
      <c r="N43" s="176"/>
      <c r="O43" s="176"/>
      <c r="P43" s="176"/>
      <c r="Q43" s="176"/>
      <c r="R43" s="176"/>
    </row>
    <row r="44" spans="1:18" ht="15" hidden="1" customHeight="1">
      <c r="A44" s="146">
        <v>1.04</v>
      </c>
      <c r="B44" s="146" t="s">
        <v>81</v>
      </c>
      <c r="C44" s="167"/>
      <c r="D44" s="167">
        <f t="shared" si="4"/>
        <v>-92.292573389340362</v>
      </c>
      <c r="E44" s="167">
        <f t="shared" si="4"/>
        <v>-90.820836943391981</v>
      </c>
      <c r="F44" s="167">
        <f t="shared" si="4"/>
        <v>-91.957368869535713</v>
      </c>
      <c r="G44" s="167">
        <f t="shared" si="4"/>
        <v>-92.392543583499588</v>
      </c>
      <c r="H44" s="167">
        <f t="shared" si="4"/>
        <v>-93.393794878325778</v>
      </c>
      <c r="I44" s="167">
        <f t="shared" si="4"/>
        <v>-92.890134228610322</v>
      </c>
      <c r="J44" s="167">
        <f t="shared" si="5"/>
        <v>-92.654597061287618</v>
      </c>
      <c r="K44" s="176">
        <v>-23.296684139984599</v>
      </c>
      <c r="L44" s="176"/>
      <c r="M44" s="176"/>
      <c r="N44" s="176"/>
      <c r="O44" s="176"/>
      <c r="P44" s="176"/>
      <c r="Q44" s="176"/>
      <c r="R44" s="176"/>
    </row>
    <row r="45" spans="1:18" ht="32.25" customHeight="1">
      <c r="A45" s="143">
        <v>2</v>
      </c>
      <c r="B45" s="144" t="s">
        <v>82</v>
      </c>
      <c r="C45" s="167"/>
      <c r="D45" s="167">
        <f t="shared" ref="D45:I51" si="6">D17/C17*100-100</f>
        <v>7.6522083413379107</v>
      </c>
      <c r="E45" s="167">
        <f t="shared" si="6"/>
        <v>8.5455207869702434</v>
      </c>
      <c r="F45" s="167">
        <f t="shared" si="6"/>
        <v>6.2405954883756181</v>
      </c>
      <c r="G45" s="167">
        <f t="shared" si="6"/>
        <v>9.8483225806459842</v>
      </c>
      <c r="H45" s="167">
        <f t="shared" si="6"/>
        <v>8.154153524005082</v>
      </c>
      <c r="I45" s="167">
        <f t="shared" si="6"/>
        <v>11.373516194191225</v>
      </c>
      <c r="J45" s="167">
        <f>J17/I17*100-100</f>
        <v>10.627781580411906</v>
      </c>
      <c r="K45" s="167">
        <v>-0.38454466157934097</v>
      </c>
      <c r="L45" s="167">
        <v>0.97605635249928502</v>
      </c>
      <c r="M45" s="167">
        <v>8.4292890554455102</v>
      </c>
      <c r="N45" s="167">
        <v>5.2447817218409201</v>
      </c>
      <c r="O45" s="167">
        <v>11.2049692143325</v>
      </c>
      <c r="P45" s="167">
        <v>4.2145624603643297</v>
      </c>
      <c r="Q45" s="167">
        <v>-1.8728759288843499</v>
      </c>
      <c r="R45" s="167">
        <v>2.5286400226910599</v>
      </c>
    </row>
    <row r="46" spans="1:18" ht="15" hidden="1" customHeight="1">
      <c r="A46" s="146">
        <v>2.0099999999999998</v>
      </c>
      <c r="B46" s="146" t="s">
        <v>83</v>
      </c>
      <c r="C46" s="167"/>
      <c r="D46" s="167">
        <f t="shared" si="6"/>
        <v>5.4264925046024786</v>
      </c>
      <c r="E46" s="167">
        <f t="shared" si="6"/>
        <v>9.5044072010643532</v>
      </c>
      <c r="F46" s="167">
        <f t="shared" si="6"/>
        <v>5.3938042331279235</v>
      </c>
      <c r="G46" s="167">
        <f t="shared" si="6"/>
        <v>13.341368540603014</v>
      </c>
      <c r="H46" s="167">
        <f t="shared" si="6"/>
        <v>10.978248846946343</v>
      </c>
      <c r="I46" s="167">
        <f t="shared" si="6"/>
        <v>11.330299516422329</v>
      </c>
      <c r="J46" s="167">
        <f t="shared" ref="J46:J51" si="7">J18/I18*100-100</f>
        <v>14.462946411429641</v>
      </c>
      <c r="K46" s="176">
        <v>2.4531342837913002</v>
      </c>
      <c r="L46" s="176"/>
      <c r="M46" s="176"/>
      <c r="N46" s="176"/>
      <c r="O46" s="176"/>
      <c r="P46" s="176"/>
      <c r="Q46" s="176"/>
      <c r="R46" s="176"/>
    </row>
    <row r="47" spans="1:18" ht="15" hidden="1" customHeight="1">
      <c r="A47" s="146"/>
      <c r="B47" s="148" t="s">
        <v>118</v>
      </c>
      <c r="C47" s="167"/>
      <c r="D47" s="167">
        <f t="shared" si="6"/>
        <v>2.5164971507848861</v>
      </c>
      <c r="E47" s="167">
        <f t="shared" si="6"/>
        <v>9.0661141173901569</v>
      </c>
      <c r="F47" s="167">
        <f t="shared" si="6"/>
        <v>-3.7710474066799407</v>
      </c>
      <c r="G47" s="167">
        <f t="shared" si="6"/>
        <v>2.6922179166786435</v>
      </c>
      <c r="H47" s="167">
        <f t="shared" si="6"/>
        <v>3.5800053471093634</v>
      </c>
      <c r="I47" s="167">
        <f t="shared" si="6"/>
        <v>5.739766304933795</v>
      </c>
      <c r="J47" s="167">
        <f t="shared" si="7"/>
        <v>24.565619223659823</v>
      </c>
      <c r="K47" s="176" t="e">
        <v>#REF!</v>
      </c>
      <c r="L47" s="176"/>
      <c r="M47" s="176"/>
      <c r="N47" s="176"/>
      <c r="O47" s="176"/>
      <c r="P47" s="176"/>
      <c r="Q47" s="176"/>
      <c r="R47" s="176"/>
    </row>
    <row r="48" spans="1:18" ht="15" hidden="1" customHeight="1">
      <c r="A48" s="146">
        <v>2.02</v>
      </c>
      <c r="B48" s="146" t="s">
        <v>85</v>
      </c>
      <c r="C48" s="167"/>
      <c r="D48" s="167">
        <f t="shared" si="6"/>
        <v>9.1718988630579759</v>
      </c>
      <c r="E48" s="167">
        <f t="shared" si="6"/>
        <v>3.8276210460868327</v>
      </c>
      <c r="F48" s="167">
        <f t="shared" si="6"/>
        <v>4.4238182566713533</v>
      </c>
      <c r="G48" s="167">
        <f t="shared" si="6"/>
        <v>8.0355542812084195</v>
      </c>
      <c r="H48" s="167">
        <f t="shared" si="6"/>
        <v>11.00029352785063</v>
      </c>
      <c r="I48" s="167">
        <f t="shared" si="6"/>
        <v>9.1923242084414198</v>
      </c>
      <c r="J48" s="167">
        <f t="shared" si="7"/>
        <v>-0.50489740672354344</v>
      </c>
      <c r="K48" s="176">
        <v>-2.5677771840452501</v>
      </c>
      <c r="L48" s="176"/>
      <c r="M48" s="176"/>
      <c r="N48" s="176"/>
      <c r="O48" s="176"/>
      <c r="P48" s="176"/>
      <c r="Q48" s="176"/>
      <c r="R48" s="176"/>
    </row>
    <row r="49" spans="1:18" ht="15" hidden="1" customHeight="1">
      <c r="A49" s="146">
        <v>2.0299999999999998</v>
      </c>
      <c r="B49" s="146" t="s">
        <v>86</v>
      </c>
      <c r="C49" s="167"/>
      <c r="D49" s="167">
        <f t="shared" si="6"/>
        <v>4.0993786749482126</v>
      </c>
      <c r="E49" s="167">
        <f t="shared" si="6"/>
        <v>19.51074009449232</v>
      </c>
      <c r="F49" s="167">
        <f t="shared" si="6"/>
        <v>3.871645198868336</v>
      </c>
      <c r="G49" s="167">
        <f t="shared" si="6"/>
        <v>24.470332924105904</v>
      </c>
      <c r="H49" s="167">
        <f t="shared" si="6"/>
        <v>17.000920910145794</v>
      </c>
      <c r="I49" s="167">
        <f t="shared" si="6"/>
        <v>41.481681508952846</v>
      </c>
      <c r="J49" s="167">
        <f t="shared" si="7"/>
        <v>24.306159485663215</v>
      </c>
      <c r="K49" s="176">
        <v>1.2970605185275199</v>
      </c>
      <c r="L49" s="176"/>
      <c r="M49" s="176"/>
      <c r="N49" s="176"/>
      <c r="O49" s="176"/>
      <c r="P49" s="176"/>
      <c r="Q49" s="176"/>
      <c r="R49" s="176"/>
    </row>
    <row r="50" spans="1:18" ht="15" hidden="1" customHeight="1">
      <c r="A50" s="146">
        <v>2.04</v>
      </c>
      <c r="B50" s="146" t="s">
        <v>87</v>
      </c>
      <c r="C50" s="167"/>
      <c r="D50" s="167">
        <f t="shared" si="6"/>
        <v>18.375978469816246</v>
      </c>
      <c r="E50" s="167">
        <f t="shared" si="6"/>
        <v>10.771703803551588</v>
      </c>
      <c r="F50" s="167">
        <f t="shared" si="6"/>
        <v>9.3210774219014496</v>
      </c>
      <c r="G50" s="167">
        <f t="shared" si="6"/>
        <v>16.757619117863996</v>
      </c>
      <c r="H50" s="167">
        <f t="shared" si="6"/>
        <v>0.99880867199115642</v>
      </c>
      <c r="I50" s="167">
        <f t="shared" si="6"/>
        <v>21.932831366966667</v>
      </c>
      <c r="J50" s="167">
        <f t="shared" si="7"/>
        <v>23.21263160050367</v>
      </c>
      <c r="K50" s="176">
        <v>5.9388788384073203</v>
      </c>
      <c r="L50" s="176"/>
      <c r="M50" s="176"/>
      <c r="N50" s="176"/>
      <c r="O50" s="176"/>
      <c r="P50" s="176"/>
      <c r="Q50" s="176"/>
      <c r="R50" s="176"/>
    </row>
    <row r="51" spans="1:18" ht="15" hidden="1" customHeight="1">
      <c r="A51" s="146">
        <v>2.0499999999999998</v>
      </c>
      <c r="B51" s="146" t="s">
        <v>88</v>
      </c>
      <c r="C51" s="167"/>
      <c r="D51" s="167">
        <f t="shared" si="6"/>
        <v>3.2381661013239977</v>
      </c>
      <c r="E51" s="167">
        <f t="shared" si="6"/>
        <v>-2.9778008033119363E-2</v>
      </c>
      <c r="F51" s="167">
        <f t="shared" si="6"/>
        <v>0.16432174860206317</v>
      </c>
      <c r="G51" s="167">
        <f t="shared" si="6"/>
        <v>13.896222094105241</v>
      </c>
      <c r="H51" s="167">
        <f t="shared" si="6"/>
        <v>14.041274346437788</v>
      </c>
      <c r="I51" s="167">
        <f t="shared" si="6"/>
        <v>18.325916277968446</v>
      </c>
      <c r="J51" s="167">
        <f t="shared" si="7"/>
        <v>-17.494501688696602</v>
      </c>
      <c r="K51" s="176">
        <v>-0.43115509115105499</v>
      </c>
      <c r="L51" s="176"/>
      <c r="M51" s="176"/>
      <c r="N51" s="176"/>
      <c r="O51" s="176"/>
      <c r="P51" s="176"/>
      <c r="Q51" s="176"/>
      <c r="R51" s="176"/>
    </row>
    <row r="52" spans="1:18" ht="33" customHeight="1">
      <c r="A52" s="143">
        <v>3</v>
      </c>
      <c r="B52" s="144" t="s">
        <v>113</v>
      </c>
      <c r="C52" s="167"/>
      <c r="D52" s="167">
        <f t="shared" ref="D52:J52" si="8">D17/C17*100-100</f>
        <v>7.6522083413379107</v>
      </c>
      <c r="E52" s="167">
        <f t="shared" si="8"/>
        <v>8.5455207869702434</v>
      </c>
      <c r="F52" s="167">
        <f t="shared" si="8"/>
        <v>6.2405954883756181</v>
      </c>
      <c r="G52" s="167">
        <f t="shared" si="8"/>
        <v>9.8483225806459842</v>
      </c>
      <c r="H52" s="167">
        <f t="shared" si="8"/>
        <v>8.154153524005082</v>
      </c>
      <c r="I52" s="167">
        <f t="shared" si="8"/>
        <v>11.373516194191225</v>
      </c>
      <c r="J52" s="167">
        <f t="shared" si="8"/>
        <v>10.627781580411906</v>
      </c>
      <c r="K52" s="167">
        <v>5.2065716800787696</v>
      </c>
      <c r="L52" s="167">
        <v>2.8756808234316402</v>
      </c>
      <c r="M52" s="167">
        <v>2.75832781971339</v>
      </c>
      <c r="N52" s="167">
        <v>3.4468989780377801</v>
      </c>
      <c r="O52" s="167">
        <v>2.8100997074912502</v>
      </c>
      <c r="P52" s="167">
        <v>7.6226495645035302</v>
      </c>
      <c r="Q52" s="167">
        <v>0.68042154510072805</v>
      </c>
      <c r="R52" s="167">
        <v>9.3542724337129801</v>
      </c>
    </row>
    <row r="53" spans="1:18" ht="90" hidden="1" customHeight="1">
      <c r="A53" s="151">
        <v>3.01</v>
      </c>
      <c r="B53" s="152" t="s">
        <v>90</v>
      </c>
      <c r="C53" s="167"/>
      <c r="D53" s="167">
        <v>0</v>
      </c>
      <c r="E53" s="167">
        <v>0</v>
      </c>
      <c r="F53" s="167">
        <v>0</v>
      </c>
      <c r="G53" s="167">
        <v>0</v>
      </c>
      <c r="H53" s="167">
        <v>0</v>
      </c>
      <c r="I53" s="167">
        <v>0</v>
      </c>
      <c r="J53" s="167">
        <v>0</v>
      </c>
      <c r="K53" s="176">
        <v>2.0439925199536901</v>
      </c>
      <c r="L53" s="176"/>
      <c r="M53" s="176"/>
      <c r="N53" s="176"/>
      <c r="O53" s="176"/>
      <c r="P53" s="176"/>
      <c r="Q53" s="176"/>
      <c r="R53" s="176"/>
    </row>
    <row r="54" spans="1:18" ht="60" hidden="1" customHeight="1">
      <c r="A54" s="151">
        <v>3.02</v>
      </c>
      <c r="B54" s="152" t="s">
        <v>115</v>
      </c>
      <c r="C54" s="167"/>
      <c r="D54" s="167">
        <v>0</v>
      </c>
      <c r="E54" s="167">
        <v>0</v>
      </c>
      <c r="F54" s="167">
        <v>0</v>
      </c>
      <c r="G54" s="167">
        <v>0</v>
      </c>
      <c r="H54" s="167">
        <v>0</v>
      </c>
      <c r="I54" s="167">
        <v>0</v>
      </c>
      <c r="J54" s="167">
        <v>0</v>
      </c>
      <c r="K54" s="176">
        <v>1.52180064436931</v>
      </c>
      <c r="L54" s="176"/>
      <c r="M54" s="176"/>
      <c r="N54" s="176"/>
      <c r="O54" s="176"/>
      <c r="P54" s="176"/>
      <c r="Q54" s="176"/>
      <c r="R54" s="176"/>
    </row>
    <row r="55" spans="1:18" ht="45" hidden="1" customHeight="1">
      <c r="A55" s="151">
        <v>3.03</v>
      </c>
      <c r="B55" s="152" t="s">
        <v>92</v>
      </c>
      <c r="C55" s="167"/>
      <c r="D55" s="167">
        <v>0</v>
      </c>
      <c r="E55" s="167">
        <v>0</v>
      </c>
      <c r="F55" s="167">
        <v>0</v>
      </c>
      <c r="G55" s="167">
        <v>0</v>
      </c>
      <c r="H55" s="167">
        <v>0</v>
      </c>
      <c r="I55" s="167">
        <v>0</v>
      </c>
      <c r="J55" s="167">
        <v>0</v>
      </c>
      <c r="K55" s="176">
        <v>5.7925998553026998</v>
      </c>
      <c r="L55" s="176"/>
      <c r="M55" s="176"/>
      <c r="N55" s="176"/>
      <c r="O55" s="176"/>
      <c r="P55" s="176"/>
      <c r="Q55" s="176"/>
      <c r="R55" s="176"/>
    </row>
    <row r="56" spans="1:18" ht="60" hidden="1" customHeight="1">
      <c r="A56" s="151">
        <v>3.04</v>
      </c>
      <c r="B56" s="152" t="s">
        <v>107</v>
      </c>
      <c r="C56" s="167"/>
      <c r="D56" s="167">
        <v>0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76">
        <v>29.6581093769897</v>
      </c>
      <c r="L56" s="176"/>
      <c r="M56" s="176"/>
      <c r="N56" s="176"/>
      <c r="O56" s="176"/>
      <c r="P56" s="176"/>
      <c r="Q56" s="176"/>
      <c r="R56" s="176"/>
    </row>
    <row r="57" spans="1:18" ht="90" hidden="1" customHeight="1">
      <c r="A57" s="151">
        <v>3.05</v>
      </c>
      <c r="B57" s="153" t="s">
        <v>108</v>
      </c>
      <c r="C57" s="167"/>
      <c r="D57" s="167">
        <v>0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76">
        <v>21.385131502351602</v>
      </c>
      <c r="L57" s="176"/>
      <c r="M57" s="176"/>
      <c r="N57" s="176"/>
      <c r="O57" s="176"/>
      <c r="P57" s="176"/>
      <c r="Q57" s="176"/>
      <c r="R57" s="176"/>
    </row>
    <row r="58" spans="1:18" ht="135" hidden="1" customHeight="1">
      <c r="A58" s="151">
        <v>3.06</v>
      </c>
      <c r="B58" s="153" t="s">
        <v>119</v>
      </c>
      <c r="C58" s="167"/>
      <c r="D58" s="167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76">
        <v>6.8048746524988397</v>
      </c>
      <c r="L58" s="176"/>
      <c r="M58" s="176"/>
      <c r="N58" s="176"/>
      <c r="O58" s="176"/>
      <c r="P58" s="176"/>
      <c r="Q58" s="176"/>
      <c r="R58" s="176"/>
    </row>
    <row r="59" spans="1:18" ht="90" hidden="1" customHeight="1">
      <c r="A59" s="151">
        <v>3.07</v>
      </c>
      <c r="B59" s="153" t="s">
        <v>97</v>
      </c>
      <c r="C59" s="167"/>
      <c r="D59" s="167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0</v>
      </c>
      <c r="J59" s="167">
        <v>0</v>
      </c>
      <c r="K59" s="176">
        <v>-3.5022538522029798</v>
      </c>
      <c r="L59" s="176"/>
      <c r="M59" s="176"/>
      <c r="N59" s="176"/>
      <c r="O59" s="176"/>
      <c r="P59" s="176"/>
      <c r="Q59" s="176"/>
      <c r="R59" s="176"/>
    </row>
    <row r="60" spans="1:18" ht="30" hidden="1" customHeight="1">
      <c r="A60" s="151">
        <v>3.08</v>
      </c>
      <c r="B60" s="153" t="s">
        <v>98</v>
      </c>
      <c r="C60" s="167"/>
      <c r="D60" s="167">
        <v>0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76">
        <v>-0.29630724213306803</v>
      </c>
      <c r="L60" s="176"/>
      <c r="M60" s="176"/>
      <c r="N60" s="176"/>
      <c r="O60" s="176"/>
      <c r="P60" s="176"/>
      <c r="Q60" s="176"/>
      <c r="R60" s="176"/>
    </row>
    <row r="61" spans="1:18" ht="60" hidden="1" customHeight="1">
      <c r="A61" s="151">
        <v>3.09</v>
      </c>
      <c r="B61" s="153" t="s">
        <v>109</v>
      </c>
      <c r="C61" s="167"/>
      <c r="D61" s="167">
        <v>0</v>
      </c>
      <c r="E61" s="167">
        <v>0</v>
      </c>
      <c r="F61" s="167">
        <v>0</v>
      </c>
      <c r="G61" s="167">
        <v>0</v>
      </c>
      <c r="H61" s="167">
        <v>0</v>
      </c>
      <c r="I61" s="167">
        <v>0</v>
      </c>
      <c r="J61" s="167">
        <v>0</v>
      </c>
      <c r="K61" s="176">
        <v>2.7108197055847501</v>
      </c>
      <c r="L61" s="176"/>
      <c r="M61" s="176"/>
      <c r="N61" s="176"/>
      <c r="O61" s="176"/>
      <c r="P61" s="176"/>
      <c r="Q61" s="176"/>
      <c r="R61" s="176"/>
    </row>
    <row r="62" spans="1:18" ht="105" hidden="1" customHeight="1">
      <c r="A62" s="151">
        <v>3.1</v>
      </c>
      <c r="B62" s="168" t="s">
        <v>120</v>
      </c>
      <c r="C62" s="167"/>
      <c r="D62" s="167">
        <v>0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  <c r="J62" s="167">
        <v>0</v>
      </c>
      <c r="K62" s="176">
        <v>1.4347056628129</v>
      </c>
      <c r="L62" s="176"/>
      <c r="M62" s="176"/>
      <c r="N62" s="176"/>
      <c r="O62" s="176"/>
      <c r="P62" s="176"/>
      <c r="Q62" s="176"/>
      <c r="R62" s="176"/>
    </row>
    <row r="63" spans="1:18" ht="36" customHeight="1">
      <c r="A63" s="155">
        <v>4</v>
      </c>
      <c r="B63" s="156" t="s">
        <v>121</v>
      </c>
      <c r="C63" s="169"/>
      <c r="D63" s="169">
        <f t="shared" ref="D63:J63" si="9">D29/C29*100-100</f>
        <v>4.0600427303145779</v>
      </c>
      <c r="E63" s="169">
        <f t="shared" si="9"/>
        <v>8.9954179482978418</v>
      </c>
      <c r="F63" s="169">
        <f t="shared" si="9"/>
        <v>5.7251401056360294</v>
      </c>
      <c r="G63" s="169">
        <f t="shared" si="9"/>
        <v>7.5080696373878624</v>
      </c>
      <c r="H63" s="169">
        <f t="shared" si="9"/>
        <v>9.0302596921670357</v>
      </c>
      <c r="I63" s="169">
        <f t="shared" si="9"/>
        <v>7.7462038106141335</v>
      </c>
      <c r="J63" s="169">
        <f t="shared" si="9"/>
        <v>6.6572467800656483</v>
      </c>
      <c r="K63" s="169">
        <v>2.4369868165228499</v>
      </c>
      <c r="L63" s="169">
        <v>2.1006191732907702</v>
      </c>
      <c r="M63" s="169">
        <v>4.5005300266778496</v>
      </c>
      <c r="N63" s="169">
        <v>4.6300026921133401</v>
      </c>
      <c r="O63" s="169">
        <v>5.97142000733204</v>
      </c>
      <c r="P63" s="169">
        <v>5.8169399952052903</v>
      </c>
      <c r="Q63" s="169">
        <v>1.27362564781379</v>
      </c>
      <c r="R63" s="169">
        <v>6.9392085946468303</v>
      </c>
    </row>
    <row r="64" spans="1:18" ht="24.75" customHeight="1">
      <c r="A64" s="155"/>
      <c r="B64" s="170" t="s">
        <v>123</v>
      </c>
      <c r="C64" s="169"/>
      <c r="D64" s="169">
        <f t="shared" ref="D64:J64" si="10">D30/C30*100-100</f>
        <v>4.3468189722672577</v>
      </c>
      <c r="E64" s="169">
        <f t="shared" si="10"/>
        <v>9.1497990814514196</v>
      </c>
      <c r="F64" s="169">
        <f t="shared" si="10"/>
        <v>4.8275181935206319</v>
      </c>
      <c r="G64" s="169">
        <f t="shared" si="10"/>
        <v>7.9150579150578864</v>
      </c>
      <c r="H64" s="169">
        <f t="shared" si="10"/>
        <v>14.048669861357425</v>
      </c>
      <c r="I64" s="169">
        <f t="shared" si="10"/>
        <v>9.2934547827980367</v>
      </c>
      <c r="J64" s="169">
        <f t="shared" si="10"/>
        <v>7.3125250849582528</v>
      </c>
      <c r="K64" s="169">
        <v>3.5139999058139302</v>
      </c>
      <c r="L64" s="169">
        <v>2.60677185269935</v>
      </c>
      <c r="M64" s="169">
        <v>4.77193388420348</v>
      </c>
      <c r="N64" s="169">
        <v>4.5537407653100503</v>
      </c>
      <c r="O64" s="169">
        <v>7.5252025841497501</v>
      </c>
      <c r="P64" s="169">
        <v>6.1115432818991202</v>
      </c>
      <c r="Q64" s="169">
        <v>-4.0290397168572696</v>
      </c>
      <c r="R64" s="169">
        <v>6.3446363805042703</v>
      </c>
    </row>
    <row r="65" spans="1:18" ht="36" customHeight="1">
      <c r="A65" s="155">
        <v>5</v>
      </c>
      <c r="B65" s="156" t="s">
        <v>103</v>
      </c>
      <c r="C65" s="169"/>
      <c r="D65" s="169">
        <f t="shared" ref="D65:J65" si="11">D31/C31*100-100</f>
        <v>4.0741495477501815</v>
      </c>
      <c r="E65" s="169">
        <f t="shared" si="11"/>
        <v>9.0030320109200801</v>
      </c>
      <c r="F65" s="169">
        <f t="shared" si="11"/>
        <v>5.6808098712002959</v>
      </c>
      <c r="G65" s="169">
        <f t="shared" si="11"/>
        <v>7.5280069975363091</v>
      </c>
      <c r="H65" s="169">
        <f t="shared" si="11"/>
        <v>9.2769842389164978</v>
      </c>
      <c r="I65" s="169">
        <f t="shared" si="11"/>
        <v>7.8255943025268238</v>
      </c>
      <c r="J65" s="169">
        <f t="shared" si="11"/>
        <v>6.6913272686197871</v>
      </c>
      <c r="K65" s="169">
        <v>2.4933275244949602</v>
      </c>
      <c r="L65" s="169">
        <v>2.1273607097391101</v>
      </c>
      <c r="M65" s="169">
        <v>4.5149364027597301</v>
      </c>
      <c r="N65" s="169">
        <v>4.6259446821852102</v>
      </c>
      <c r="O65" s="169">
        <v>6.0540420184715504</v>
      </c>
      <c r="P65" s="169">
        <v>5.8328227615408696</v>
      </c>
      <c r="Q65" s="169">
        <v>0.98699341208818203</v>
      </c>
      <c r="R65" s="169">
        <v>6.9086657264745099</v>
      </c>
    </row>
    <row r="66" spans="1:18" ht="3.75" customHeight="1">
      <c r="A66" s="177"/>
      <c r="B66" s="178"/>
      <c r="C66" s="178"/>
      <c r="D66" s="178"/>
      <c r="E66" s="178"/>
      <c r="F66" s="178"/>
      <c r="G66" s="178"/>
      <c r="H66" s="178"/>
      <c r="I66" s="178"/>
      <c r="J66" s="179"/>
      <c r="K66" s="180"/>
      <c r="L66" s="180"/>
      <c r="M66" s="180"/>
      <c r="N66" s="180"/>
      <c r="O66" s="180"/>
      <c r="P66" s="180"/>
      <c r="Q66" s="180"/>
      <c r="R66" s="180"/>
    </row>
    <row r="67" spans="1:18" ht="15.75" customHeight="1">
      <c r="A67" s="138"/>
    </row>
  </sheetData>
  <mergeCells count="2">
    <mergeCell ref="J3:K3"/>
    <mergeCell ref="J37:K37"/>
  </mergeCells>
  <printOptions horizontalCentered="1"/>
  <pageMargins left="0.45" right="0.2" top="0.5" bottom="0.5" header="0.3" footer="0.3"/>
  <pageSetup scale="56" orientation="portrait" r:id="rId1"/>
  <headerFooter>
    <oddFooter>&amp;R9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72"/>
  <sheetViews>
    <sheetView workbookViewId="0">
      <selection activeCell="I6" sqref="I6"/>
    </sheetView>
  </sheetViews>
  <sheetFormatPr defaultColWidth="9.109375" defaultRowHeight="15.6"/>
  <cols>
    <col min="1" max="1" width="38.88671875" style="116" customWidth="1"/>
    <col min="2" max="7" width="11.88671875" style="116" customWidth="1"/>
    <col min="8" max="9" width="11.5546875" style="116" customWidth="1"/>
    <col min="10" max="10" width="3.6640625" style="116" customWidth="1"/>
    <col min="11" max="11" width="50.44140625" style="116" customWidth="1"/>
    <col min="12" max="17" width="10.44140625" style="116" customWidth="1"/>
    <col min="18" max="18" width="12" style="116" customWidth="1"/>
    <col min="19" max="16384" width="9.109375" style="116"/>
  </cols>
  <sheetData>
    <row r="2" spans="1:18">
      <c r="A2" s="117" t="s">
        <v>124</v>
      </c>
      <c r="B2" s="118"/>
      <c r="C2" s="118"/>
      <c r="D2" s="118"/>
      <c r="E2" s="118"/>
      <c r="F2" s="118"/>
      <c r="G2" s="118"/>
      <c r="H2" s="118"/>
      <c r="I2" s="118"/>
      <c r="J2" s="118"/>
      <c r="K2" s="117" t="s">
        <v>125</v>
      </c>
      <c r="L2" s="117"/>
      <c r="M2" s="117"/>
      <c r="N2" s="117"/>
      <c r="O2" s="118"/>
      <c r="P2" s="118"/>
      <c r="Q2" s="118"/>
      <c r="R2" s="118"/>
    </row>
    <row r="3" spans="1:18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</row>
    <row r="4" spans="1:18">
      <c r="A4" s="117" t="s">
        <v>126</v>
      </c>
      <c r="B4" s="119">
        <v>2006</v>
      </c>
      <c r="C4" s="119">
        <v>2007</v>
      </c>
      <c r="D4" s="119">
        <v>2008</v>
      </c>
      <c r="E4" s="119">
        <v>2009</v>
      </c>
      <c r="F4" s="119">
        <v>2010</v>
      </c>
      <c r="G4" s="117" t="s">
        <v>127</v>
      </c>
      <c r="H4" s="117" t="s">
        <v>128</v>
      </c>
      <c r="I4" s="117" t="s">
        <v>129</v>
      </c>
      <c r="J4" s="118"/>
      <c r="K4" s="117" t="s">
        <v>126</v>
      </c>
      <c r="L4" s="119">
        <v>2007</v>
      </c>
      <c r="M4" s="119">
        <v>2008</v>
      </c>
      <c r="N4" s="119">
        <v>2009</v>
      </c>
      <c r="O4" s="119">
        <v>2010</v>
      </c>
      <c r="P4" s="117" t="s">
        <v>127</v>
      </c>
      <c r="Q4" s="117" t="s">
        <v>128</v>
      </c>
      <c r="R4" s="118"/>
    </row>
    <row r="5" spans="1:18">
      <c r="A5" s="118"/>
      <c r="B5" s="118" t="s">
        <v>130</v>
      </c>
      <c r="C5" s="118"/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</row>
    <row r="6" spans="1:18" ht="30" customHeight="1">
      <c r="A6" s="118" t="s">
        <v>131</v>
      </c>
      <c r="B6" s="118">
        <v>5415.0338278538902</v>
      </c>
      <c r="C6" s="118">
        <v>5322.02209255464</v>
      </c>
      <c r="D6" s="118">
        <v>5716.0773508717102</v>
      </c>
      <c r="E6" s="118">
        <v>6129.0950429703898</v>
      </c>
      <c r="F6" s="118">
        <v>6452.5012299999999</v>
      </c>
      <c r="G6" s="118">
        <v>6507.0967443968002</v>
      </c>
      <c r="H6" s="118">
        <v>6594.6204116331501</v>
      </c>
      <c r="I6" s="123">
        <f>'2013provOILL'!I4</f>
        <v>6819.4745609292904</v>
      </c>
      <c r="J6" s="118"/>
      <c r="K6" s="118" t="s">
        <v>131</v>
      </c>
      <c r="L6" s="124">
        <v>-1.71765751158964</v>
      </c>
      <c r="M6" s="118">
        <v>7.4042394312557001</v>
      </c>
      <c r="N6" s="118">
        <v>7.2255441406105803</v>
      </c>
      <c r="O6" s="118">
        <v>5.2765732096214499</v>
      </c>
      <c r="P6" s="118">
        <v>0.84611397116771103</v>
      </c>
      <c r="Q6" s="118">
        <v>1.34504942333491</v>
      </c>
      <c r="R6" s="118"/>
    </row>
    <row r="7" spans="1:18" ht="30" customHeight="1">
      <c r="A7" s="118" t="s">
        <v>132</v>
      </c>
      <c r="B7" s="118">
        <v>3793.6819574757301</v>
      </c>
      <c r="C7" s="118">
        <v>3742.5960471347798</v>
      </c>
      <c r="D7" s="118">
        <v>4064.4593071883701</v>
      </c>
      <c r="E7" s="118">
        <v>4479.4262706341497</v>
      </c>
      <c r="F7" s="118">
        <v>4703.3999990000002</v>
      </c>
      <c r="G7" s="118">
        <v>4877.6072833808003</v>
      </c>
      <c r="H7" s="118">
        <v>4926.3833562146101</v>
      </c>
      <c r="I7" s="123">
        <f>'2013provOILL'!I6</f>
        <v>5075.9818586342799</v>
      </c>
      <c r="J7" s="118"/>
      <c r="K7" s="118" t="s">
        <v>132</v>
      </c>
      <c r="L7" s="124">
        <v>-1.3466049846452399</v>
      </c>
      <c r="M7" s="118">
        <v>8.6000000000000103</v>
      </c>
      <c r="N7" s="118">
        <v>10.2096473868461</v>
      </c>
      <c r="O7" s="118">
        <v>5.0000539094517098</v>
      </c>
      <c r="P7" s="118">
        <v>3.7038585792796401</v>
      </c>
      <c r="Q7" s="118">
        <v>1</v>
      </c>
      <c r="R7" s="118"/>
    </row>
    <row r="8" spans="1:18" ht="30" customHeight="1">
      <c r="A8" s="118" t="s">
        <v>133</v>
      </c>
      <c r="B8" s="118">
        <v>537.18817130132504</v>
      </c>
      <c r="C8" s="118">
        <v>493.15620531424099</v>
      </c>
      <c r="D8" s="118">
        <v>509.06044759209698</v>
      </c>
      <c r="E8" s="118">
        <v>534.51346997170197</v>
      </c>
      <c r="F8" s="118">
        <v>676.69405298417496</v>
      </c>
      <c r="G8" s="118">
        <v>771.43122040195999</v>
      </c>
      <c r="H8" s="118">
        <v>718.20246619422403</v>
      </c>
      <c r="I8" s="123">
        <f>'2013provOILL'!I7</f>
        <v>744.84391968182797</v>
      </c>
      <c r="J8" s="118"/>
      <c r="K8" s="118" t="s">
        <v>134</v>
      </c>
      <c r="L8" s="124">
        <v>-8.1967489865641898</v>
      </c>
      <c r="M8" s="118">
        <v>3.2249908054431802</v>
      </c>
      <c r="N8" s="118">
        <v>5</v>
      </c>
      <c r="O8" s="118">
        <v>26.6</v>
      </c>
      <c r="P8" s="118">
        <v>14</v>
      </c>
      <c r="Q8" s="118">
        <v>-6.8999999999999897</v>
      </c>
      <c r="R8" s="118"/>
    </row>
    <row r="9" spans="1:18" ht="30" customHeight="1">
      <c r="A9" s="118" t="s">
        <v>135</v>
      </c>
      <c r="B9" s="118">
        <v>437.09725333260502</v>
      </c>
      <c r="C9" s="118">
        <v>457.779151031818</v>
      </c>
      <c r="D9" s="118">
        <v>481.14404086167298</v>
      </c>
      <c r="E9" s="118">
        <v>502.15328993483001</v>
      </c>
      <c r="F9" s="118">
        <v>525.500001</v>
      </c>
      <c r="G9" s="118">
        <v>552.30050105099997</v>
      </c>
      <c r="H9" s="118">
        <v>579.91552610354995</v>
      </c>
      <c r="I9" s="123">
        <f>'2013provOILL'!I8</f>
        <v>610.55896602835196</v>
      </c>
      <c r="J9" s="118"/>
      <c r="K9" s="118" t="s">
        <v>135</v>
      </c>
      <c r="L9" s="124">
        <v>4.7316466853833097</v>
      </c>
      <c r="M9" s="118">
        <v>5.1039654770628102</v>
      </c>
      <c r="N9" s="118">
        <v>4.3665196467010201</v>
      </c>
      <c r="O9" s="118">
        <v>4.6493195470650601</v>
      </c>
      <c r="P9" s="118">
        <v>5.0999999999999899</v>
      </c>
      <c r="Q9" s="118">
        <v>5</v>
      </c>
      <c r="R9" s="118"/>
    </row>
    <row r="10" spans="1:18" ht="30" customHeight="1">
      <c r="A10" s="118" t="s">
        <v>136</v>
      </c>
      <c r="B10" s="118">
        <v>736.00308898936498</v>
      </c>
      <c r="C10" s="118">
        <v>705.88126916661304</v>
      </c>
      <c r="D10" s="118">
        <v>682.44508318328496</v>
      </c>
      <c r="E10" s="118">
        <v>687.36015399999997</v>
      </c>
      <c r="F10" s="118">
        <v>756.58618000000001</v>
      </c>
      <c r="G10" s="118">
        <v>650.66411479999999</v>
      </c>
      <c r="H10" s="118">
        <v>641.75001642723998</v>
      </c>
      <c r="I10" s="123">
        <f>'2013provOILL'!I9</f>
        <v>646.65180648215198</v>
      </c>
      <c r="J10" s="118"/>
      <c r="K10" s="118" t="s">
        <v>136</v>
      </c>
      <c r="L10" s="124">
        <v>-4.0926213861565799</v>
      </c>
      <c r="M10" s="124">
        <v>-3.3201314451930299</v>
      </c>
      <c r="N10" s="118">
        <v>0.72021484773378597</v>
      </c>
      <c r="O10" s="118">
        <v>10.0712887701082</v>
      </c>
      <c r="P10" s="124">
        <v>-14</v>
      </c>
      <c r="Q10" s="118">
        <v>-1.37</v>
      </c>
      <c r="R10" s="118"/>
    </row>
    <row r="11" spans="1:18" ht="30" customHeight="1">
      <c r="A11" s="118" t="s">
        <v>137</v>
      </c>
      <c r="B11" s="118">
        <v>448.251528056187</v>
      </c>
      <c r="C11" s="118">
        <v>415.765625221427</v>
      </c>
      <c r="D11" s="118">
        <v>488.02891963837999</v>
      </c>
      <c r="E11" s="118">
        <v>460.15532840140901</v>
      </c>
      <c r="F11" s="118">
        <v>467.01504999999997</v>
      </c>
      <c r="G11" s="118">
        <v>426.52484516499999</v>
      </c>
      <c r="H11" s="118">
        <v>446.57151288775498</v>
      </c>
      <c r="I11" s="123">
        <f>'2013provOILL'!I10</f>
        <v>486.28192978450198</v>
      </c>
      <c r="J11" s="118"/>
      <c r="K11" s="118" t="s">
        <v>137</v>
      </c>
      <c r="L11" s="124">
        <v>-7.2472486542616403</v>
      </c>
      <c r="M11" s="118">
        <v>17.380776580186598</v>
      </c>
      <c r="N11" s="124">
        <v>-5.7114630128116497</v>
      </c>
      <c r="O11" s="118">
        <v>1.49074044680117</v>
      </c>
      <c r="P11" s="124">
        <v>-8.67</v>
      </c>
      <c r="Q11" s="118">
        <v>4.6999999999999904</v>
      </c>
      <c r="R11" s="118"/>
    </row>
    <row r="12" spans="1:18" ht="30" customHeight="1">
      <c r="A12" s="118" t="s">
        <v>138</v>
      </c>
      <c r="B12" s="118">
        <v>3704.3144819778099</v>
      </c>
      <c r="C12" s="118">
        <v>3929.5743425427499</v>
      </c>
      <c r="D12" s="118">
        <v>4521.8658471726503</v>
      </c>
      <c r="E12" s="118">
        <v>4724.7225206786197</v>
      </c>
      <c r="F12" s="118">
        <v>5052.9963974551301</v>
      </c>
      <c r="G12" s="118">
        <v>7157.0576410635604</v>
      </c>
      <c r="H12" s="118">
        <v>7658.7967278818096</v>
      </c>
      <c r="I12" s="123">
        <f>'2013provOILL'!I12</f>
        <v>8355.5575466524097</v>
      </c>
      <c r="J12" s="118"/>
      <c r="K12" s="118" t="s">
        <v>138</v>
      </c>
      <c r="L12" s="118">
        <v>6.0810134145164803</v>
      </c>
      <c r="M12" s="118">
        <v>15.0726631690759</v>
      </c>
      <c r="N12" s="118">
        <v>4.4861276376167796</v>
      </c>
      <c r="O12" s="118">
        <v>6.9480033026227499</v>
      </c>
      <c r="P12" s="118">
        <v>41.639872228448603</v>
      </c>
      <c r="Q12" s="118">
        <v>7.0104100313449003</v>
      </c>
      <c r="R12" s="118"/>
    </row>
    <row r="13" spans="1:18" ht="30" customHeight="1">
      <c r="A13" s="118" t="s">
        <v>139</v>
      </c>
      <c r="B13" s="118">
        <v>497.44519969573003</v>
      </c>
      <c r="C13" s="118">
        <v>531.58029611332904</v>
      </c>
      <c r="D13" s="118">
        <v>544.44120883450603</v>
      </c>
      <c r="E13" s="118">
        <v>581.20000100000004</v>
      </c>
      <c r="F13" s="118">
        <v>690.23985600000003</v>
      </c>
      <c r="G13" s="118">
        <v>2115.5383043544398</v>
      </c>
      <c r="H13" s="118">
        <v>2221.31521957217</v>
      </c>
      <c r="I13" s="123">
        <f>'2013provOILL'!I14</f>
        <v>2612.2666982168698</v>
      </c>
      <c r="J13" s="118"/>
      <c r="K13" s="118" t="s">
        <v>139</v>
      </c>
      <c r="L13" s="118">
        <v>6.8620817807626802</v>
      </c>
      <c r="M13" s="118">
        <v>2.41937348227736</v>
      </c>
      <c r="N13" s="118">
        <v>6.7516550123353198</v>
      </c>
      <c r="O13" s="118">
        <v>18.761158777079899</v>
      </c>
      <c r="P13" s="118">
        <v>206.49321188350001</v>
      </c>
      <c r="Q13" s="118">
        <v>5</v>
      </c>
      <c r="R13" s="118"/>
    </row>
    <row r="14" spans="1:18" ht="30" customHeight="1">
      <c r="A14" s="118" t="s">
        <v>140</v>
      </c>
      <c r="B14" s="118">
        <v>0</v>
      </c>
      <c r="C14" s="118">
        <v>0</v>
      </c>
      <c r="D14" s="118">
        <v>0</v>
      </c>
      <c r="E14" s="118">
        <v>0</v>
      </c>
      <c r="F14" s="118">
        <v>64.62</v>
      </c>
      <c r="G14" s="118">
        <v>1372.11</v>
      </c>
      <c r="H14" s="118">
        <v>1496.697588</v>
      </c>
      <c r="I14" s="123">
        <f>'2013provOILL'!I15</f>
        <v>2057.4718797271698</v>
      </c>
      <c r="J14" s="118"/>
      <c r="K14" s="118" t="s">
        <v>140</v>
      </c>
      <c r="L14" s="118"/>
      <c r="M14" s="118"/>
      <c r="N14" s="118"/>
      <c r="O14" s="118"/>
      <c r="P14" s="118"/>
      <c r="Q14" s="118">
        <v>9.08</v>
      </c>
      <c r="R14" s="118"/>
    </row>
    <row r="15" spans="1:18" ht="30" customHeight="1">
      <c r="A15" s="118" t="s">
        <v>141</v>
      </c>
      <c r="B15" s="118">
        <v>1823.4832603298701</v>
      </c>
      <c r="C15" s="118">
        <v>1801.3122840461201</v>
      </c>
      <c r="D15" s="118">
        <v>1867.96940158077</v>
      </c>
      <c r="E15" s="118">
        <v>1843.5798967413</v>
      </c>
      <c r="F15" s="118">
        <v>1983.7</v>
      </c>
      <c r="G15" s="118">
        <v>2320.9290000000001</v>
      </c>
      <c r="H15" s="118">
        <v>2436.9754499999999</v>
      </c>
      <c r="I15" s="123">
        <f>'2013provOILL'!I16</f>
        <v>2497.8998362500001</v>
      </c>
      <c r="J15" s="118"/>
      <c r="K15" s="118" t="s">
        <v>141</v>
      </c>
      <c r="L15" s="124">
        <v>-1.21585850367148</v>
      </c>
      <c r="M15" s="118">
        <v>3.7004753770360401</v>
      </c>
      <c r="N15" s="124">
        <v>-1.3056693979479701</v>
      </c>
      <c r="O15" s="118">
        <v>7.6004356256202898</v>
      </c>
      <c r="P15" s="118">
        <v>17</v>
      </c>
      <c r="Q15" s="118">
        <v>5</v>
      </c>
      <c r="R15" s="118"/>
    </row>
    <row r="16" spans="1:18" ht="30" customHeight="1">
      <c r="A16" s="118" t="s">
        <v>142</v>
      </c>
      <c r="B16" s="118">
        <v>142.71911509884299</v>
      </c>
      <c r="C16" s="118">
        <v>118.15348396860399</v>
      </c>
      <c r="D16" s="118">
        <v>141.10301794833299</v>
      </c>
      <c r="E16" s="118">
        <v>151.69193847708101</v>
      </c>
      <c r="F16" s="118">
        <v>170.28971799999999</v>
      </c>
      <c r="G16" s="118">
        <v>168.927400256</v>
      </c>
      <c r="H16" s="118">
        <v>187.64455620436499</v>
      </c>
      <c r="I16" s="123">
        <f>'2013provOILL'!I17</f>
        <v>212.53699878210799</v>
      </c>
      <c r="J16" s="118"/>
      <c r="K16" s="118" t="s">
        <v>142</v>
      </c>
      <c r="L16" s="124">
        <v>-17.212572480725701</v>
      </c>
      <c r="M16" s="118">
        <v>19.4234932469931</v>
      </c>
      <c r="N16" s="118">
        <v>7.5043898300074101</v>
      </c>
      <c r="O16" s="118">
        <v>12.2602293237415</v>
      </c>
      <c r="P16" s="124">
        <v>-0.79999999999999705</v>
      </c>
      <c r="Q16" s="118">
        <v>11.08</v>
      </c>
      <c r="R16" s="118"/>
    </row>
    <row r="17" spans="1:18" ht="30" customHeight="1">
      <c r="A17" s="118" t="s">
        <v>143</v>
      </c>
      <c r="B17" s="118">
        <v>224.361360030822</v>
      </c>
      <c r="C17" s="118">
        <v>226.96636816948899</v>
      </c>
      <c r="D17" s="118">
        <v>228.88780012856199</v>
      </c>
      <c r="E17" s="118">
        <v>246.397948406452</v>
      </c>
      <c r="F17" s="118">
        <v>259.36776900000001</v>
      </c>
      <c r="G17" s="118">
        <v>266.9672446317</v>
      </c>
      <c r="H17" s="118">
        <v>272.27989279987099</v>
      </c>
      <c r="I17" s="123">
        <f>'2013provOILL'!I18</f>
        <v>278.76274739034397</v>
      </c>
      <c r="J17" s="118"/>
      <c r="K17" s="118" t="s">
        <v>143</v>
      </c>
      <c r="L17" s="118">
        <v>1.1610769957486999</v>
      </c>
      <c r="M17" s="118">
        <v>0.84657122311564603</v>
      </c>
      <c r="N17" s="118">
        <v>7.6501011709905402</v>
      </c>
      <c r="O17" s="118">
        <v>5.2637697178198604</v>
      </c>
      <c r="P17" s="118">
        <v>2.9300000000000099</v>
      </c>
      <c r="Q17" s="118">
        <v>1.99000000000001</v>
      </c>
      <c r="R17" s="118"/>
    </row>
    <row r="18" spans="1:18" ht="30" customHeight="1">
      <c r="A18" s="118" t="s">
        <v>144</v>
      </c>
      <c r="B18" s="118">
        <v>1016.30554682255</v>
      </c>
      <c r="C18" s="118">
        <v>1251.5619102452099</v>
      </c>
      <c r="D18" s="118">
        <v>1739.4644186804801</v>
      </c>
      <c r="E18" s="118">
        <v>1901.8527360537901</v>
      </c>
      <c r="F18" s="118">
        <v>1949.39905445513</v>
      </c>
      <c r="G18" s="118">
        <v>2284.69569182141</v>
      </c>
      <c r="H18" s="118">
        <v>2540.58160930541</v>
      </c>
      <c r="I18" s="123">
        <f>'2013provOILL'!I19</f>
        <v>2754.0912660130898</v>
      </c>
      <c r="J18" s="118"/>
      <c r="K18" s="118" t="s">
        <v>144</v>
      </c>
      <c r="L18" s="118">
        <v>23.148192407115101</v>
      </c>
      <c r="M18" s="118">
        <v>38.983489705249603</v>
      </c>
      <c r="N18" s="118">
        <v>9.3355354458179107</v>
      </c>
      <c r="O18" s="118">
        <v>2.4999999999999898</v>
      </c>
      <c r="P18" s="118">
        <v>17.2</v>
      </c>
      <c r="Q18" s="118">
        <v>11.2</v>
      </c>
      <c r="R18" s="118"/>
    </row>
    <row r="19" spans="1:18" ht="30" customHeight="1">
      <c r="A19" s="118" t="s">
        <v>145</v>
      </c>
      <c r="B19" s="118">
        <v>8690.3761134358101</v>
      </c>
      <c r="C19" s="118">
        <v>9358.3495223661903</v>
      </c>
      <c r="D19" s="118">
        <v>10105.9702060319</v>
      </c>
      <c r="E19" s="118">
        <v>10666.8946289163</v>
      </c>
      <c r="F19" s="118">
        <v>11714.246203111499</v>
      </c>
      <c r="G19" s="118">
        <v>12812.7168109876</v>
      </c>
      <c r="H19" s="118">
        <v>14124.922687682099</v>
      </c>
      <c r="I19" s="123">
        <f>'2013provOILL'!I21</f>
        <v>15423.5475187303</v>
      </c>
      <c r="J19" s="118"/>
      <c r="K19" s="118" t="s">
        <v>145</v>
      </c>
      <c r="L19" s="118">
        <v>7.6863578769353804</v>
      </c>
      <c r="M19" s="118">
        <v>7.9888091578430798</v>
      </c>
      <c r="N19" s="118">
        <v>5.5504262475419601</v>
      </c>
      <c r="O19" s="118">
        <v>9.8187111678782895</v>
      </c>
      <c r="P19" s="118">
        <v>9.3772197444878493</v>
      </c>
      <c r="Q19" s="118">
        <v>10.241433538663999</v>
      </c>
      <c r="R19" s="118"/>
    </row>
    <row r="20" spans="1:18" ht="30" customHeight="1">
      <c r="A20" s="118" t="s">
        <v>146</v>
      </c>
      <c r="B20" s="118">
        <v>1140.69923531022</v>
      </c>
      <c r="C20" s="118">
        <v>1202.6216724278099</v>
      </c>
      <c r="D20" s="118">
        <v>1316.9256762063701</v>
      </c>
      <c r="E20" s="118">
        <v>1387.9310089999999</v>
      </c>
      <c r="F20" s="118">
        <v>1573.0945220000001</v>
      </c>
      <c r="G20" s="118">
        <v>1745.79883261132</v>
      </c>
      <c r="H20" s="118">
        <v>1846.5139672646601</v>
      </c>
      <c r="I20" s="123">
        <f>'2013provOILL'!I23</f>
        <v>1874.21167677363</v>
      </c>
      <c r="J20" s="118"/>
      <c r="K20" s="118" t="s">
        <v>146</v>
      </c>
      <c r="L20" s="118">
        <v>5.4284631041021596</v>
      </c>
      <c r="M20" s="118">
        <v>9.5045687600000708</v>
      </c>
      <c r="N20" s="118">
        <v>5.3917494416365299</v>
      </c>
      <c r="O20" s="118">
        <v>13.340973852396999</v>
      </c>
      <c r="P20" s="118">
        <v>10.9786353074159</v>
      </c>
      <c r="Q20" s="118">
        <v>5.7690000000000099</v>
      </c>
      <c r="R20" s="118"/>
    </row>
    <row r="21" spans="1:18" ht="30" customHeight="1">
      <c r="A21" s="118" t="s">
        <v>147</v>
      </c>
      <c r="B21" s="118">
        <v>894.08203413493095</v>
      </c>
      <c r="C21" s="118">
        <v>916.59233209358695</v>
      </c>
      <c r="D21" s="118">
        <v>999.77812513400102</v>
      </c>
      <c r="E21" s="118">
        <v>962.00084100000004</v>
      </c>
      <c r="F21" s="118">
        <v>987.857213</v>
      </c>
      <c r="G21" s="118">
        <v>1023.26687282409</v>
      </c>
      <c r="H21" s="118">
        <v>1155.8822595421</v>
      </c>
      <c r="I21" s="123">
        <f>'2013provOILL'!I24</f>
        <v>1314.1026746218599</v>
      </c>
      <c r="J21" s="118"/>
      <c r="K21" s="118" t="s">
        <v>147</v>
      </c>
      <c r="L21" s="118">
        <v>2.5176993943778401</v>
      </c>
      <c r="M21" s="118">
        <v>9.0755497430803604</v>
      </c>
      <c r="N21" s="124">
        <v>-3.77856678239861</v>
      </c>
      <c r="O21" s="118">
        <v>2.6877702074690699</v>
      </c>
      <c r="P21" s="118">
        <v>3.58449170164586</v>
      </c>
      <c r="Q21" s="118">
        <v>12.96</v>
      </c>
      <c r="R21" s="118"/>
    </row>
    <row r="22" spans="1:18" ht="30" customHeight="1">
      <c r="A22" s="118" t="s">
        <v>148</v>
      </c>
      <c r="B22" s="118">
        <v>2357.2216847258701</v>
      </c>
      <c r="C22" s="118">
        <v>2573.4037110869299</v>
      </c>
      <c r="D22" s="118">
        <v>2671.91000228652</v>
      </c>
      <c r="E22" s="118">
        <v>2790.1362986905001</v>
      </c>
      <c r="F22" s="118">
        <v>3014.3079710000002</v>
      </c>
      <c r="G22" s="118">
        <v>3345.8818478100002</v>
      </c>
      <c r="H22" s="118">
        <v>3673.7782688953798</v>
      </c>
      <c r="I22" s="123">
        <f>'2013provOILL'!I25</f>
        <v>4022.7872044404398</v>
      </c>
      <c r="J22" s="118"/>
      <c r="K22" s="118" t="s">
        <v>148</v>
      </c>
      <c r="L22" s="118">
        <v>9.1710519957395</v>
      </c>
      <c r="M22" s="118">
        <v>3.82785999628415</v>
      </c>
      <c r="N22" s="118">
        <v>4.4247858761264904</v>
      </c>
      <c r="O22" s="118">
        <v>8.0344344616679404</v>
      </c>
      <c r="P22" s="118">
        <v>11</v>
      </c>
      <c r="Q22" s="118">
        <v>9.8000000000000096</v>
      </c>
      <c r="R22" s="118"/>
    </row>
    <row r="23" spans="1:18" ht="30" customHeight="1">
      <c r="A23" s="118" t="s">
        <v>149</v>
      </c>
      <c r="B23" s="118">
        <v>483.03722895626902</v>
      </c>
      <c r="C23" s="118">
        <v>502.841755343476</v>
      </c>
      <c r="D23" s="118">
        <v>600.89589763545405</v>
      </c>
      <c r="E23" s="118">
        <v>624.164716</v>
      </c>
      <c r="F23" s="118">
        <v>776.90601500000002</v>
      </c>
      <c r="G23" s="118">
        <v>908.98003755000002</v>
      </c>
      <c r="H23" s="118">
        <v>1121.6813663367</v>
      </c>
      <c r="I23" s="123">
        <f>'2013provOILL'!I26</f>
        <v>1398.40015941196</v>
      </c>
      <c r="J23" s="118"/>
      <c r="K23" s="118" t="s">
        <v>149</v>
      </c>
      <c r="L23" s="118">
        <v>4.0999999999999899</v>
      </c>
      <c r="M23" s="118">
        <v>19.5</v>
      </c>
      <c r="N23" s="118">
        <v>3.8723543389312298</v>
      </c>
      <c r="O23" s="118">
        <v>24.4713126334427</v>
      </c>
      <c r="P23" s="118">
        <v>17</v>
      </c>
      <c r="Q23" s="118">
        <v>23.4</v>
      </c>
      <c r="R23" s="118"/>
    </row>
    <row r="24" spans="1:18" ht="30" customHeight="1">
      <c r="A24" s="118" t="s">
        <v>150</v>
      </c>
      <c r="B24" s="118">
        <v>472.85610000000003</v>
      </c>
      <c r="C24" s="118">
        <v>559.76896800603299</v>
      </c>
      <c r="D24" s="118">
        <v>620.12126920962805</v>
      </c>
      <c r="E24" s="118">
        <v>677.93816802119295</v>
      </c>
      <c r="F24" s="118">
        <v>791.49056399999995</v>
      </c>
      <c r="G24" s="118">
        <v>799.40546963999998</v>
      </c>
      <c r="H24" s="118">
        <v>983.26872765719997</v>
      </c>
      <c r="I24" s="123">
        <f>'2013provOILL'!I27</f>
        <v>1101.9487266185699</v>
      </c>
      <c r="J24" s="118"/>
      <c r="K24" s="118" t="s">
        <v>150</v>
      </c>
      <c r="L24" s="118">
        <v>18.380405371958499</v>
      </c>
      <c r="M24" s="118">
        <v>10.7816446879106</v>
      </c>
      <c r="N24" s="118">
        <v>9.3234826286889607</v>
      </c>
      <c r="O24" s="118">
        <v>16.7496685295432</v>
      </c>
      <c r="P24" s="118">
        <v>1</v>
      </c>
      <c r="Q24" s="118">
        <v>23</v>
      </c>
      <c r="R24" s="118"/>
    </row>
    <row r="25" spans="1:18" ht="30" customHeight="1">
      <c r="A25" s="118" t="s">
        <v>151</v>
      </c>
      <c r="B25" s="118">
        <v>913.92707483695096</v>
      </c>
      <c r="C25" s="118">
        <v>943.51596620534895</v>
      </c>
      <c r="D25" s="118">
        <v>943.19960929380898</v>
      </c>
      <c r="E25" s="118">
        <v>944.79098694112099</v>
      </c>
      <c r="F25" s="118">
        <v>1076.04885111153</v>
      </c>
      <c r="G25" s="118">
        <v>1227.1398235382001</v>
      </c>
      <c r="H25" s="118">
        <v>1387.93043350312</v>
      </c>
      <c r="I25" s="123">
        <f>'2013provOILL'!I28</f>
        <v>1493.7224753466401</v>
      </c>
      <c r="J25" s="118"/>
      <c r="K25" s="118" t="s">
        <v>151</v>
      </c>
      <c r="L25" s="118">
        <v>3.2375549628701901</v>
      </c>
      <c r="M25" s="124">
        <v>-3.3529576909202802E-2</v>
      </c>
      <c r="N25" s="118">
        <v>0.16872119449911299</v>
      </c>
      <c r="O25" s="118">
        <v>13.8927938543709</v>
      </c>
      <c r="P25" s="118">
        <v>14.041274452419501</v>
      </c>
      <c r="Q25" s="118">
        <v>13.1028760440119</v>
      </c>
      <c r="R25" s="118"/>
    </row>
    <row r="26" spans="1:18" ht="30" customHeight="1">
      <c r="A26" s="118" t="s">
        <v>152</v>
      </c>
      <c r="B26" s="118">
        <v>862.13806675830995</v>
      </c>
      <c r="C26" s="118">
        <v>959.55966830199895</v>
      </c>
      <c r="D26" s="118">
        <v>1081.75101716923</v>
      </c>
      <c r="E26" s="118">
        <v>1208.1798796532601</v>
      </c>
      <c r="F26" s="118">
        <v>1248.961399</v>
      </c>
      <c r="G26" s="118">
        <v>1341.3845425259999</v>
      </c>
      <c r="H26" s="118">
        <v>1397.1861394950799</v>
      </c>
      <c r="I26" s="123">
        <f>'2013provOILL'!I29</f>
        <v>1466.21988792157</v>
      </c>
      <c r="J26" s="118"/>
      <c r="K26" s="118" t="s">
        <v>152</v>
      </c>
      <c r="L26" s="118">
        <v>11.3</v>
      </c>
      <c r="M26" s="118">
        <v>12.734106372296701</v>
      </c>
      <c r="N26" s="118">
        <v>11.6874271877157</v>
      </c>
      <c r="O26" s="118">
        <v>3.3754509600378402</v>
      </c>
      <c r="P26" s="118">
        <v>7.4000000000000101</v>
      </c>
      <c r="Q26" s="118">
        <v>4.1600000000000099</v>
      </c>
      <c r="R26" s="118"/>
    </row>
    <row r="27" spans="1:18" ht="30" customHeight="1">
      <c r="A27" s="118" t="s">
        <v>153</v>
      </c>
      <c r="B27" s="118">
        <v>654.95995300000004</v>
      </c>
      <c r="C27" s="118">
        <v>720.45594830000005</v>
      </c>
      <c r="D27" s="118">
        <v>814.29858208688995</v>
      </c>
      <c r="E27" s="118">
        <v>914.89015573904601</v>
      </c>
      <c r="F27" s="118">
        <v>963.218076</v>
      </c>
      <c r="G27" s="118">
        <v>999.82036288799998</v>
      </c>
      <c r="H27" s="118">
        <v>1066.8083272015001</v>
      </c>
      <c r="I27" s="123">
        <f>'2013provOILL'!I30</f>
        <v>1116.1011886733199</v>
      </c>
      <c r="J27" s="118"/>
      <c r="K27" s="118" t="s">
        <v>153</v>
      </c>
      <c r="L27" s="118">
        <v>10</v>
      </c>
      <c r="M27" s="118">
        <v>13.025450620308201</v>
      </c>
      <c r="N27" s="118">
        <v>12.3531559387417</v>
      </c>
      <c r="O27" s="118">
        <v>5.2823740596394098</v>
      </c>
      <c r="P27" s="118">
        <v>3.8</v>
      </c>
      <c r="Q27" s="118">
        <v>6.6999999999999904</v>
      </c>
      <c r="R27" s="118"/>
    </row>
    <row r="28" spans="1:18" ht="30" customHeight="1">
      <c r="A28" s="118" t="s">
        <v>154</v>
      </c>
      <c r="B28" s="118">
        <v>249.83920972583701</v>
      </c>
      <c r="C28" s="118">
        <v>259.27272368374099</v>
      </c>
      <c r="D28" s="118">
        <v>270.78237328235002</v>
      </c>
      <c r="E28" s="118">
        <v>311.81224933890701</v>
      </c>
      <c r="F28" s="118">
        <v>346.86159199999997</v>
      </c>
      <c r="G28" s="118">
        <v>364.20467159999998</v>
      </c>
      <c r="H28" s="118">
        <v>392.97684065639999</v>
      </c>
      <c r="I28" s="123">
        <f>'2013provOILL'!I31</f>
        <v>437.15759929343199</v>
      </c>
      <c r="J28" s="118"/>
      <c r="K28" s="118" t="s">
        <v>154</v>
      </c>
      <c r="L28" s="118">
        <v>3.77583405273145</v>
      </c>
      <c r="M28" s="118">
        <v>4.4392057271124896</v>
      </c>
      <c r="N28" s="118">
        <v>15.1523437656612</v>
      </c>
      <c r="O28" s="118">
        <v>11.2405278289749</v>
      </c>
      <c r="P28" s="118">
        <v>5</v>
      </c>
      <c r="Q28" s="118">
        <v>7.8999999999999897</v>
      </c>
      <c r="R28" s="118"/>
    </row>
    <row r="29" spans="1:18" ht="30" customHeight="1">
      <c r="A29" s="118" t="s">
        <v>155</v>
      </c>
      <c r="B29" s="118">
        <v>661.615525987414</v>
      </c>
      <c r="C29" s="118">
        <v>720.31677691726304</v>
      </c>
      <c r="D29" s="118">
        <v>786.30765372768701</v>
      </c>
      <c r="E29" s="118">
        <v>845.05032453228</v>
      </c>
      <c r="F29" s="118">
        <v>935.5</v>
      </c>
      <c r="G29" s="118">
        <v>1056.8343500000001</v>
      </c>
      <c r="H29" s="118">
        <v>1098.8963571300001</v>
      </c>
      <c r="I29" s="123">
        <f>'2013provOILL'!I32</f>
        <v>1198.8959256288299</v>
      </c>
      <c r="J29" s="118"/>
      <c r="K29" s="118" t="s">
        <v>155</v>
      </c>
      <c r="L29" s="118">
        <v>8.8724113362124193</v>
      </c>
      <c r="M29" s="118">
        <v>9.1613688484176699</v>
      </c>
      <c r="N29" s="118">
        <v>7.4706980818650699</v>
      </c>
      <c r="O29" s="118">
        <v>10.7034661536616</v>
      </c>
      <c r="P29" s="118">
        <v>12.97</v>
      </c>
      <c r="Q29" s="118">
        <v>3.98</v>
      </c>
      <c r="R29" s="118"/>
    </row>
    <row r="30" spans="1:18" ht="30" customHeight="1">
      <c r="A30" s="118" t="s">
        <v>156</v>
      </c>
      <c r="B30" s="118">
        <v>17809.7244232675</v>
      </c>
      <c r="C30" s="118">
        <v>18609.945957463598</v>
      </c>
      <c r="D30" s="118">
        <v>20343.913404076298</v>
      </c>
      <c r="E30" s="118">
        <v>21520.712192565301</v>
      </c>
      <c r="F30" s="118">
        <v>23219.743830566698</v>
      </c>
      <c r="G30" s="118">
        <v>26476.871196447999</v>
      </c>
      <c r="H30" s="118">
        <v>28378.339827197098</v>
      </c>
      <c r="I30" s="123">
        <f>'2013provOILL'!I34</f>
        <v>30598.579626311999</v>
      </c>
      <c r="J30" s="118"/>
      <c r="K30" s="118" t="s">
        <v>156</v>
      </c>
      <c r="L30" s="118">
        <v>4.4931719052913897</v>
      </c>
      <c r="M30" s="118">
        <v>9.3174233314595192</v>
      </c>
      <c r="N30" s="118">
        <v>5.7845251555839896</v>
      </c>
      <c r="O30" s="118">
        <v>7.8948671530875201</v>
      </c>
      <c r="P30" s="118">
        <v>14.027404391919299</v>
      </c>
      <c r="Q30" s="118">
        <v>7.1816213352437996</v>
      </c>
      <c r="R30" s="118"/>
    </row>
    <row r="31" spans="1:18" ht="30" customHeight="1">
      <c r="A31" s="118" t="s">
        <v>157</v>
      </c>
      <c r="B31" s="118">
        <f t="shared" ref="B31:H31" si="0">B32-B30</f>
        <v>895.36021238330068</v>
      </c>
      <c r="C31" s="118">
        <f t="shared" si="0"/>
        <v>1303.4106332871015</v>
      </c>
      <c r="D31" s="118">
        <f t="shared" si="0"/>
        <v>1248.2661993227011</v>
      </c>
      <c r="E31" s="118">
        <f t="shared" si="0"/>
        <v>933.77661909729795</v>
      </c>
      <c r="F31" s="118">
        <f t="shared" si="0"/>
        <v>1032.2005040000004</v>
      </c>
      <c r="G31" s="118">
        <f t="shared" si="0"/>
        <v>1414.5</v>
      </c>
      <c r="H31" s="118">
        <f t="shared" si="0"/>
        <v>1720.6000000000022</v>
      </c>
      <c r="I31" s="123">
        <f>'2013provOILL'!I36</f>
        <v>1723.7864136560599</v>
      </c>
      <c r="J31" s="118"/>
      <c r="K31" s="118" t="s">
        <v>157</v>
      </c>
      <c r="L31" s="118">
        <v>13.257498993742299</v>
      </c>
      <c r="M31" s="118">
        <v>3.79639526029389</v>
      </c>
      <c r="N31" s="118">
        <v>-54.513946351432097</v>
      </c>
      <c r="O31" s="118">
        <v>10.540410082004099</v>
      </c>
      <c r="P31" s="118">
        <v>37.037328941277103</v>
      </c>
      <c r="Q31" s="118">
        <v>21.6401555319901</v>
      </c>
      <c r="R31" s="118"/>
    </row>
    <row r="32" spans="1:18" ht="30" customHeight="1">
      <c r="A32" s="117" t="s">
        <v>158</v>
      </c>
      <c r="B32" s="117">
        <v>18705.084635650801</v>
      </c>
      <c r="C32" s="117">
        <v>19913.3565907507</v>
      </c>
      <c r="D32" s="117">
        <v>21592.179603398999</v>
      </c>
      <c r="E32" s="117">
        <v>22454.488811662599</v>
      </c>
      <c r="F32" s="117">
        <v>24251.944334566699</v>
      </c>
      <c r="G32" s="117">
        <v>27891.371196447999</v>
      </c>
      <c r="H32" s="117">
        <v>30098.9398271971</v>
      </c>
      <c r="I32" s="123">
        <f>'2013provOILL'!I38</f>
        <v>32322.366039968001</v>
      </c>
      <c r="J32" s="118"/>
      <c r="K32" s="118" t="s">
        <v>158</v>
      </c>
      <c r="L32" s="118">
        <v>6.4595909541996397</v>
      </c>
      <c r="M32" s="118">
        <v>8.4306380242698395</v>
      </c>
      <c r="N32" s="118">
        <v>3.9936181714970198</v>
      </c>
      <c r="O32" s="118">
        <v>8.00488284538676</v>
      </c>
      <c r="P32" s="118">
        <v>15.0067426004025</v>
      </c>
      <c r="Q32" s="118">
        <v>7.9148802516753598</v>
      </c>
      <c r="R32" s="118"/>
    </row>
    <row r="33" spans="1:18" ht="30" customHeight="1">
      <c r="A33" s="118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</row>
    <row r="34" spans="1:18" ht="30" customHeight="1">
      <c r="A34" s="120" t="s">
        <v>159</v>
      </c>
      <c r="B34" s="121">
        <f t="shared" ref="B34:I34" si="1">B32-B30</f>
        <v>895.36021238330068</v>
      </c>
      <c r="C34" s="121">
        <f t="shared" si="1"/>
        <v>1303.4106332871015</v>
      </c>
      <c r="D34" s="121">
        <f t="shared" si="1"/>
        <v>1248.2661993227011</v>
      </c>
      <c r="E34" s="121">
        <f t="shared" si="1"/>
        <v>933.77661909729795</v>
      </c>
      <c r="F34" s="121">
        <f t="shared" si="1"/>
        <v>1032.2005040000004</v>
      </c>
      <c r="G34" s="121">
        <f t="shared" si="1"/>
        <v>1414.5</v>
      </c>
      <c r="H34" s="121">
        <f t="shared" si="1"/>
        <v>1720.6000000000022</v>
      </c>
      <c r="I34" s="121">
        <f t="shared" si="1"/>
        <v>1723.786413656002</v>
      </c>
      <c r="J34" s="118"/>
      <c r="K34" s="118"/>
      <c r="L34" s="118"/>
      <c r="M34" s="118"/>
      <c r="N34" s="118"/>
      <c r="O34" s="118"/>
      <c r="P34" s="118"/>
      <c r="Q34" s="118"/>
      <c r="R34" s="118"/>
    </row>
    <row r="35" spans="1:18" ht="30" customHeight="1">
      <c r="A35" s="118"/>
      <c r="B35" s="118"/>
      <c r="C35" s="118"/>
      <c r="D35" s="118"/>
      <c r="E35" s="118"/>
      <c r="F35" s="118"/>
      <c r="G35" s="118"/>
      <c r="H35" s="118"/>
      <c r="I35" s="118"/>
      <c r="J35" s="118"/>
      <c r="K35" s="118"/>
      <c r="L35" s="118"/>
      <c r="M35" s="118"/>
      <c r="N35" s="118"/>
      <c r="O35" s="118"/>
      <c r="P35" s="118"/>
      <c r="Q35" s="118"/>
      <c r="R35" s="118"/>
    </row>
    <row r="36" spans="1:18" ht="30" customHeight="1">
      <c r="A36" s="118"/>
      <c r="B36" s="118"/>
      <c r="C36" s="118"/>
      <c r="D36" s="118"/>
      <c r="E36" s="118"/>
      <c r="F36" s="118"/>
      <c r="G36" s="118"/>
      <c r="H36" s="118"/>
      <c r="I36" s="118"/>
      <c r="J36" s="118"/>
      <c r="K36" s="118"/>
      <c r="L36" s="118"/>
      <c r="M36" s="118"/>
      <c r="N36" s="118"/>
      <c r="O36" s="118"/>
      <c r="P36" s="118"/>
      <c r="Q36" s="118"/>
      <c r="R36" s="118"/>
    </row>
    <row r="37" spans="1:18" ht="30" customHeight="1">
      <c r="A37" s="118"/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</row>
    <row r="38" spans="1:18" ht="30" customHeight="1">
      <c r="A38" s="122" t="s">
        <v>160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 t="s">
        <v>161</v>
      </c>
      <c r="L38" s="118"/>
      <c r="M38" s="118"/>
      <c r="N38" s="118"/>
      <c r="O38" s="118"/>
      <c r="P38" s="118"/>
      <c r="Q38" s="118"/>
      <c r="R38" s="118"/>
    </row>
    <row r="39" spans="1:18" ht="30" customHeight="1">
      <c r="A39" s="118"/>
      <c r="B39" s="118"/>
      <c r="C39" s="118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8"/>
      <c r="R39" s="118"/>
    </row>
    <row r="40" spans="1:18" ht="30" customHeight="1">
      <c r="A40" s="118" t="s">
        <v>162</v>
      </c>
      <c r="B40" s="118">
        <v>2006</v>
      </c>
      <c r="C40" s="118">
        <v>2007</v>
      </c>
      <c r="D40" s="118">
        <v>2008</v>
      </c>
      <c r="E40" s="118">
        <v>2009</v>
      </c>
      <c r="F40" s="118">
        <v>2010</v>
      </c>
      <c r="G40" s="118" t="s">
        <v>127</v>
      </c>
      <c r="H40" s="118" t="s">
        <v>128</v>
      </c>
      <c r="I40" s="118" t="s">
        <v>163</v>
      </c>
      <c r="J40" s="118"/>
      <c r="K40" s="118" t="s">
        <v>126</v>
      </c>
      <c r="L40" s="118">
        <v>2006</v>
      </c>
      <c r="M40" s="118">
        <v>2007</v>
      </c>
      <c r="N40" s="118">
        <v>2008</v>
      </c>
      <c r="O40" s="118">
        <v>2009</v>
      </c>
      <c r="P40" s="118">
        <v>2010</v>
      </c>
      <c r="Q40" s="118" t="s">
        <v>127</v>
      </c>
      <c r="R40" s="118" t="s">
        <v>128</v>
      </c>
    </row>
    <row r="41" spans="1:18" ht="30" customHeight="1">
      <c r="A41" s="118" t="s">
        <v>131</v>
      </c>
      <c r="B41" s="118">
        <v>5415.0338278538902</v>
      </c>
      <c r="C41" s="118">
        <v>6319.8016024356002</v>
      </c>
      <c r="D41" s="118">
        <v>8874.9513068169399</v>
      </c>
      <c r="E41" s="118">
        <v>11342.8322662439</v>
      </c>
      <c r="F41" s="118">
        <v>12909.6237935753</v>
      </c>
      <c r="G41" s="118">
        <v>14154.7577361965</v>
      </c>
      <c r="H41" s="118">
        <v>15399.076945697199</v>
      </c>
      <c r="I41" s="125">
        <f>'2013provOILL'!I46</f>
        <v>16687.416532826999</v>
      </c>
      <c r="J41" s="118"/>
      <c r="K41" s="118" t="s">
        <v>131</v>
      </c>
      <c r="L41" s="118">
        <v>30.404927662886401</v>
      </c>
      <c r="M41" s="118">
        <v>29.0500533872018</v>
      </c>
      <c r="N41" s="118">
        <v>30.961901842183501</v>
      </c>
      <c r="O41" s="118">
        <v>31.806457895458799</v>
      </c>
      <c r="P41" s="118">
        <v>29.754109523949001</v>
      </c>
      <c r="Q41" s="118">
        <v>25.343404114022199</v>
      </c>
      <c r="R41" s="118">
        <v>22.6650151316611</v>
      </c>
    </row>
    <row r="42" spans="1:18" ht="30" customHeight="1">
      <c r="A42" s="118" t="s">
        <v>132</v>
      </c>
      <c r="B42" s="118">
        <v>3793.6819574757301</v>
      </c>
      <c r="C42" s="118">
        <v>4408.7781435247698</v>
      </c>
      <c r="D42" s="118">
        <v>6434.9820378384602</v>
      </c>
      <c r="E42" s="118">
        <v>8425.2615638106709</v>
      </c>
      <c r="F42" s="118">
        <v>9421.5535809743906</v>
      </c>
      <c r="G42" s="118">
        <v>10649.8609157274</v>
      </c>
      <c r="H42" s="118">
        <v>11477.035613051899</v>
      </c>
      <c r="I42" s="125">
        <f>'2013provOILL'!I48</f>
        <v>12215.799831615899</v>
      </c>
      <c r="J42" s="118"/>
      <c r="K42" s="118" t="s">
        <v>132</v>
      </c>
      <c r="L42" s="118">
        <v>21.301182810664301</v>
      </c>
      <c r="M42" s="118">
        <v>20.265705871583702</v>
      </c>
      <c r="N42" s="118">
        <v>22.449619758333899</v>
      </c>
      <c r="O42" s="118">
        <v>23.6252922460178</v>
      </c>
      <c r="P42" s="118">
        <v>21.7148029730795</v>
      </c>
      <c r="Q42" s="118">
        <v>19.0680571137725</v>
      </c>
      <c r="R42" s="118">
        <v>16.892388209614101</v>
      </c>
    </row>
    <row r="43" spans="1:18" ht="30" customHeight="1">
      <c r="A43" s="118" t="s">
        <v>133</v>
      </c>
      <c r="B43" s="118">
        <v>537.18817130132504</v>
      </c>
      <c r="C43" s="118">
        <v>580.93800986017504</v>
      </c>
      <c r="D43" s="118">
        <v>706.41503815639203</v>
      </c>
      <c r="E43" s="118">
        <v>873.76476069564103</v>
      </c>
      <c r="F43" s="118">
        <v>1391.58222329718</v>
      </c>
      <c r="G43" s="118">
        <v>1995.69589807495</v>
      </c>
      <c r="H43" s="118">
        <v>2043.79216921855</v>
      </c>
      <c r="I43" s="125">
        <f>'2013provOILL'!I49</f>
        <v>2189.5528739824599</v>
      </c>
      <c r="J43" s="118"/>
      <c r="K43" s="118" t="s">
        <v>133</v>
      </c>
      <c r="L43" s="118">
        <v>3.01626324211685</v>
      </c>
      <c r="M43" s="118">
        <v>2.67038132883616</v>
      </c>
      <c r="N43" s="118">
        <v>2.46445893786938</v>
      </c>
      <c r="O43" s="118">
        <v>2.45012545537752</v>
      </c>
      <c r="P43" s="118">
        <v>3.2073196357720999</v>
      </c>
      <c r="Q43" s="118">
        <v>3.5731962762084302</v>
      </c>
      <c r="R43" s="118">
        <v>3.00814007259393</v>
      </c>
    </row>
    <row r="44" spans="1:18" ht="30" customHeight="1">
      <c r="A44" s="118" t="s">
        <v>135</v>
      </c>
      <c r="B44" s="118">
        <v>437.09725333260502</v>
      </c>
      <c r="C44" s="118">
        <v>501.03928080432502</v>
      </c>
      <c r="D44" s="118">
        <v>606.458140543284</v>
      </c>
      <c r="E44" s="118">
        <v>729.11437410507097</v>
      </c>
      <c r="F44" s="118">
        <v>873.03973916283803</v>
      </c>
      <c r="G44" s="118">
        <v>1003.815853851</v>
      </c>
      <c r="H44" s="118">
        <v>1159.4073111979001</v>
      </c>
      <c r="I44" s="125">
        <f>'2013provOILL'!I50</f>
        <v>1342.73898006437</v>
      </c>
      <c r="J44" s="118"/>
      <c r="K44" s="118" t="s">
        <v>135</v>
      </c>
      <c r="L44" s="118">
        <v>2.4542617445644401</v>
      </c>
      <c r="M44" s="118">
        <v>2.30311309944309</v>
      </c>
      <c r="N44" s="118">
        <v>2.1157408947665401</v>
      </c>
      <c r="O44" s="118">
        <v>2.0445110265768101</v>
      </c>
      <c r="P44" s="118">
        <v>2.0121825727205702</v>
      </c>
      <c r="Q44" s="118">
        <v>1.7972833809195199</v>
      </c>
      <c r="R44" s="118">
        <v>1.70646489687173</v>
      </c>
    </row>
    <row r="45" spans="1:18" ht="30" customHeight="1">
      <c r="A45" s="118" t="s">
        <v>136</v>
      </c>
      <c r="B45" s="118">
        <v>736.00308898936498</v>
      </c>
      <c r="C45" s="118">
        <v>910.23389659034797</v>
      </c>
      <c r="D45" s="118">
        <v>1071.50374936968</v>
      </c>
      <c r="E45" s="118">
        <v>1314.0593416210099</v>
      </c>
      <c r="F45" s="118">
        <v>1614.18469061928</v>
      </c>
      <c r="G45" s="118">
        <v>1549.2298986687599</v>
      </c>
      <c r="H45" s="118">
        <v>1705.2540811476099</v>
      </c>
      <c r="I45" s="125">
        <f>'2013provOILL'!I51</f>
        <v>1917.59946070305</v>
      </c>
      <c r="J45" s="118"/>
      <c r="K45" s="118" t="s">
        <v>136</v>
      </c>
      <c r="L45" s="118">
        <v>4.1325911142556198</v>
      </c>
      <c r="M45" s="118">
        <v>4.1840464233243804</v>
      </c>
      <c r="N45" s="118">
        <v>3.7381381333363399</v>
      </c>
      <c r="O45" s="118">
        <v>3.6847563413051598</v>
      </c>
      <c r="P45" s="118">
        <v>3.7203739508249898</v>
      </c>
      <c r="Q45" s="118">
        <v>2.7738206558693301</v>
      </c>
      <c r="R45" s="118">
        <v>2.50986534380147</v>
      </c>
    </row>
    <row r="46" spans="1:18" ht="30" customHeight="1">
      <c r="A46" s="118" t="s">
        <v>137</v>
      </c>
      <c r="B46" s="118">
        <v>448.251528056187</v>
      </c>
      <c r="C46" s="118">
        <v>499.75028151615601</v>
      </c>
      <c r="D46" s="118">
        <v>762.00737906552695</v>
      </c>
      <c r="E46" s="118">
        <v>874.39698670710504</v>
      </c>
      <c r="F46" s="118">
        <v>1000.84578281876</v>
      </c>
      <c r="G46" s="118">
        <v>951.85106794939804</v>
      </c>
      <c r="H46" s="118">
        <v>1057.3799402997399</v>
      </c>
      <c r="I46" s="125">
        <f>'2013provOILL'!I52</f>
        <v>1211.27826044365</v>
      </c>
      <c r="J46" s="118"/>
      <c r="K46" s="118" t="s">
        <v>137</v>
      </c>
      <c r="L46" s="118">
        <v>2.5168919934020302</v>
      </c>
      <c r="M46" s="118">
        <v>2.2971879928506702</v>
      </c>
      <c r="N46" s="118">
        <v>2.6584030557468199</v>
      </c>
      <c r="O46" s="118">
        <v>2.4518982815590298</v>
      </c>
      <c r="P46" s="118">
        <v>2.3067500273239698</v>
      </c>
      <c r="Q46" s="118">
        <v>1.7042429634607901</v>
      </c>
      <c r="R46" s="118">
        <v>1.5562966813738199</v>
      </c>
    </row>
    <row r="47" spans="1:18" ht="30" customHeight="1">
      <c r="A47" s="118" t="s">
        <v>138</v>
      </c>
      <c r="B47" s="118">
        <v>3704.3144819778099</v>
      </c>
      <c r="C47" s="118">
        <v>4513.4517737775896</v>
      </c>
      <c r="D47" s="118">
        <v>5854.5165704319897</v>
      </c>
      <c r="E47" s="118">
        <v>6775.7119140660698</v>
      </c>
      <c r="F47" s="118">
        <v>8294.4579654437002</v>
      </c>
      <c r="G47" s="118">
        <v>14274.3634597894</v>
      </c>
      <c r="H47" s="118">
        <v>18580.471363228098</v>
      </c>
      <c r="I47" s="125">
        <f>'2013provOILL'!I54</f>
        <v>22084.3170498664</v>
      </c>
      <c r="J47" s="118"/>
      <c r="K47" s="118" t="s">
        <v>138</v>
      </c>
      <c r="L47" s="118">
        <v>20.7993924776192</v>
      </c>
      <c r="M47" s="118">
        <v>20.746856189009002</v>
      </c>
      <c r="N47" s="118">
        <v>20.4245590900222</v>
      </c>
      <c r="O47" s="118">
        <v>18.9997868828459</v>
      </c>
      <c r="P47" s="118">
        <v>19.117072247173098</v>
      </c>
      <c r="Q47" s="118">
        <v>25.557552334984901</v>
      </c>
      <c r="R47" s="118">
        <v>27.347526483957999</v>
      </c>
    </row>
    <row r="48" spans="1:18" ht="30" customHeight="1">
      <c r="A48" s="118" t="s">
        <v>139</v>
      </c>
      <c r="B48" s="118">
        <v>497.44519969573003</v>
      </c>
      <c r="C48" s="118">
        <v>601.61411156516203</v>
      </c>
      <c r="D48" s="118">
        <v>693.22622251940095</v>
      </c>
      <c r="E48" s="118">
        <v>740.030465518955</v>
      </c>
      <c r="F48" s="118">
        <v>1012.70022576</v>
      </c>
      <c r="G48" s="118">
        <v>4689.8505321098401</v>
      </c>
      <c r="H48" s="118">
        <v>5956.1101757795004</v>
      </c>
      <c r="I48" s="125">
        <f>'2013provOILL'!I56</f>
        <v>6188.3984726348999</v>
      </c>
      <c r="J48" s="118"/>
      <c r="K48" s="118" t="s">
        <v>139</v>
      </c>
      <c r="L48" s="118">
        <v>2.7931100328865401</v>
      </c>
      <c r="M48" s="118">
        <v>2.7654225811023001</v>
      </c>
      <c r="N48" s="118">
        <v>2.4184473259686499</v>
      </c>
      <c r="O48" s="118">
        <v>2.0751208596228201</v>
      </c>
      <c r="P48" s="118">
        <v>2.3340721553161501</v>
      </c>
      <c r="Q48" s="118">
        <v>8.3969488905967804</v>
      </c>
      <c r="R48" s="118">
        <v>8.7664557905598208</v>
      </c>
    </row>
    <row r="49" spans="1:18" ht="30" customHeight="1">
      <c r="A49" s="118" t="s">
        <v>118</v>
      </c>
      <c r="B49" s="118">
        <v>0</v>
      </c>
      <c r="C49" s="118">
        <v>0</v>
      </c>
      <c r="D49" s="118">
        <v>0</v>
      </c>
      <c r="E49" s="118">
        <v>0</v>
      </c>
      <c r="F49" s="118">
        <v>177.51</v>
      </c>
      <c r="G49" s="118">
        <v>3746.25</v>
      </c>
      <c r="H49" s="118">
        <v>4645.3500000000004</v>
      </c>
      <c r="I49" s="125">
        <f>'2013provOILL'!I57</f>
        <v>4784.7105000000001</v>
      </c>
      <c r="J49" s="118"/>
      <c r="K49" s="118" t="s">
        <v>140</v>
      </c>
      <c r="L49" s="118"/>
      <c r="M49" s="118"/>
      <c r="N49" s="118"/>
      <c r="O49" s="118"/>
      <c r="P49" s="118">
        <v>0.40912516631388601</v>
      </c>
      <c r="Q49" s="118">
        <v>6.7074781095947804</v>
      </c>
      <c r="R49" s="118">
        <v>6.8372233227447703</v>
      </c>
    </row>
    <row r="50" spans="1:18" ht="30" customHeight="1">
      <c r="A50" s="118" t="s">
        <v>141</v>
      </c>
      <c r="B50" s="118">
        <v>1823.4832603298701</v>
      </c>
      <c r="C50" s="118">
        <v>1990.4500738709601</v>
      </c>
      <c r="D50" s="118">
        <v>2276.7091261876699</v>
      </c>
      <c r="E50" s="118">
        <v>2478.4220635269598</v>
      </c>
      <c r="F50" s="118">
        <v>2941.4726095071401</v>
      </c>
      <c r="G50" s="118">
        <v>3842.4603771622201</v>
      </c>
      <c r="H50" s="118">
        <v>4680.1167393835904</v>
      </c>
      <c r="I50" s="125">
        <f>'2013provOILL'!I58</f>
        <v>4929.4242180321799</v>
      </c>
      <c r="J50" s="118"/>
      <c r="K50" s="118" t="s">
        <v>141</v>
      </c>
      <c r="L50" s="118">
        <v>10.2386944176833</v>
      </c>
      <c r="M50" s="118">
        <v>9.1494455914924409</v>
      </c>
      <c r="N50" s="118">
        <v>7.9427190134644503</v>
      </c>
      <c r="O50" s="118">
        <v>6.9497481017455502</v>
      </c>
      <c r="P50" s="118">
        <v>6.77950803094107</v>
      </c>
      <c r="Q50" s="118">
        <v>6.8797381025828299</v>
      </c>
      <c r="R50" s="118">
        <v>6.8883944855999397</v>
      </c>
    </row>
    <row r="51" spans="1:18" ht="30" customHeight="1">
      <c r="A51" s="118" t="s">
        <v>142</v>
      </c>
      <c r="B51" s="118">
        <v>142.71911509884299</v>
      </c>
      <c r="C51" s="118">
        <v>129.96883236546401</v>
      </c>
      <c r="D51" s="118">
        <v>155.21331974316601</v>
      </c>
      <c r="E51" s="118">
        <v>166.861132324789</v>
      </c>
      <c r="F51" s="118">
        <v>265.99253951600002</v>
      </c>
      <c r="G51" s="118">
        <v>279.69647515186398</v>
      </c>
      <c r="H51" s="118">
        <v>329.32805527461198</v>
      </c>
      <c r="I51" s="125">
        <f>'2013provOILL'!I59</f>
        <v>541.589962018135</v>
      </c>
      <c r="J51" s="118"/>
      <c r="K51" s="118" t="s">
        <v>142</v>
      </c>
      <c r="L51" s="118">
        <v>0.80135498847128295</v>
      </c>
      <c r="M51" s="118">
        <v>0.59742405796946796</v>
      </c>
      <c r="N51" s="118">
        <v>0.54149024646434396</v>
      </c>
      <c r="O51" s="118">
        <v>0.46789562387088601</v>
      </c>
      <c r="P51" s="118">
        <v>0.61305978236570602</v>
      </c>
      <c r="Q51" s="118">
        <v>0.50078291208860903</v>
      </c>
      <c r="R51" s="118">
        <v>0.48471901156161801</v>
      </c>
    </row>
    <row r="52" spans="1:18" ht="30" customHeight="1">
      <c r="A52" s="118" t="s">
        <v>143</v>
      </c>
      <c r="B52" s="118">
        <v>224.361360030822</v>
      </c>
      <c r="C52" s="118">
        <v>226.96636816948899</v>
      </c>
      <c r="D52" s="118">
        <v>228.88780012856199</v>
      </c>
      <c r="E52" s="118">
        <v>246.397948406452</v>
      </c>
      <c r="F52" s="118">
        <v>368.30223197999999</v>
      </c>
      <c r="G52" s="118">
        <v>467.42226993585803</v>
      </c>
      <c r="H52" s="118">
        <v>505.32741149403699</v>
      </c>
      <c r="I52" s="125">
        <f>'2013provOILL'!I60</f>
        <v>569.09491818257004</v>
      </c>
      <c r="J52" s="118"/>
      <c r="K52" s="118" t="s">
        <v>143</v>
      </c>
      <c r="L52" s="118">
        <v>1.2597688470558499</v>
      </c>
      <c r="M52" s="118">
        <v>1.04328988901834</v>
      </c>
      <c r="N52" s="118">
        <v>0.79851723749857895</v>
      </c>
      <c r="O52" s="118">
        <v>0.69092496367421397</v>
      </c>
      <c r="P52" s="118">
        <v>0.84886322974814399</v>
      </c>
      <c r="Q52" s="118">
        <v>0.83689680174357695</v>
      </c>
      <c r="R52" s="118">
        <v>0.74376233512852097</v>
      </c>
    </row>
    <row r="53" spans="1:18" ht="30" customHeight="1">
      <c r="A53" s="118" t="s">
        <v>144</v>
      </c>
      <c r="B53" s="118">
        <v>1016.30554682255</v>
      </c>
      <c r="C53" s="118">
        <v>1564.4523878065199</v>
      </c>
      <c r="D53" s="118">
        <v>2500.4801018531898</v>
      </c>
      <c r="E53" s="118">
        <v>3144.0003042889098</v>
      </c>
      <c r="F53" s="118">
        <v>3705.9903586805599</v>
      </c>
      <c r="G53" s="118">
        <v>4994.9338054296504</v>
      </c>
      <c r="H53" s="118">
        <v>7109.5889812963496</v>
      </c>
      <c r="I53" s="125">
        <f>'2013provOILL'!I61</f>
        <v>9855.8094789986499</v>
      </c>
      <c r="J53" s="118"/>
      <c r="K53" s="118" t="s">
        <v>144</v>
      </c>
      <c r="L53" s="118">
        <v>5.7064641915222101</v>
      </c>
      <c r="M53" s="118">
        <v>7.1912740694264103</v>
      </c>
      <c r="N53" s="118">
        <v>8.7233852666261704</v>
      </c>
      <c r="O53" s="118">
        <v>8.8160973339324098</v>
      </c>
      <c r="P53" s="118">
        <v>8.5415690488019909</v>
      </c>
      <c r="Q53" s="118">
        <v>8.9431856279731399</v>
      </c>
      <c r="R53" s="118">
        <v>10.464194861108099</v>
      </c>
    </row>
    <row r="54" spans="1:18" ht="30" customHeight="1">
      <c r="A54" s="118" t="s">
        <v>145</v>
      </c>
      <c r="B54" s="118">
        <v>8690.3761134358101</v>
      </c>
      <c r="C54" s="118">
        <v>10921.617495107899</v>
      </c>
      <c r="D54" s="118">
        <v>13934.634709386801</v>
      </c>
      <c r="E54" s="118">
        <v>17543.4974828183</v>
      </c>
      <c r="F54" s="118">
        <v>22183.618293588399</v>
      </c>
      <c r="G54" s="118">
        <v>27422.719671614301</v>
      </c>
      <c r="H54" s="118">
        <v>33962.5062462731</v>
      </c>
      <c r="I54" s="125">
        <f>'2013provOILL'!I63</f>
        <v>39714.277372450299</v>
      </c>
      <c r="J54" s="118"/>
      <c r="K54" s="118" t="s">
        <v>145</v>
      </c>
      <c r="L54" s="118">
        <v>48.795679859494498</v>
      </c>
      <c r="M54" s="118">
        <v>50.203090423789199</v>
      </c>
      <c r="N54" s="118">
        <v>48.613539067794299</v>
      </c>
      <c r="O54" s="118">
        <v>49.193755221695298</v>
      </c>
      <c r="P54" s="118">
        <v>51.128818228877897</v>
      </c>
      <c r="Q54" s="118">
        <v>49.099043550992903</v>
      </c>
      <c r="R54" s="118">
        <v>49.987458384380801</v>
      </c>
    </row>
    <row r="55" spans="1:18" ht="30" customHeight="1">
      <c r="A55" s="118" t="s">
        <v>146</v>
      </c>
      <c r="B55" s="118">
        <v>1140.69923531022</v>
      </c>
      <c r="C55" s="118">
        <v>1334.91005639487</v>
      </c>
      <c r="D55" s="118">
        <v>1710.2913756892201</v>
      </c>
      <c r="E55" s="118">
        <v>2108.93202162431</v>
      </c>
      <c r="F55" s="118">
        <v>2701.0210230492598</v>
      </c>
      <c r="G55" s="118">
        <v>3282.32411646739</v>
      </c>
      <c r="H55" s="118">
        <v>3784.1327202735702</v>
      </c>
      <c r="I55" s="125">
        <f>'2013provOILL'!I65</f>
        <v>4263.3931292962197</v>
      </c>
      <c r="J55" s="118"/>
      <c r="K55" s="118" t="s">
        <v>146</v>
      </c>
      <c r="L55" s="118">
        <v>6.40492355861472</v>
      </c>
      <c r="M55" s="118">
        <v>6.1361433229863396</v>
      </c>
      <c r="N55" s="118">
        <v>5.9666663922931296</v>
      </c>
      <c r="O55" s="118">
        <v>5.9136603606315203</v>
      </c>
      <c r="P55" s="118">
        <v>6.2253150542072699</v>
      </c>
      <c r="Q55" s="118">
        <v>5.8768414173640497</v>
      </c>
      <c r="R55" s="118">
        <v>5.5696471722079197</v>
      </c>
    </row>
    <row r="56" spans="1:18" ht="30" customHeight="1">
      <c r="A56" s="118" t="s">
        <v>147</v>
      </c>
      <c r="B56" s="118">
        <v>894.08203413493095</v>
      </c>
      <c r="C56" s="118">
        <v>1209.9018783635399</v>
      </c>
      <c r="D56" s="118">
        <v>1715.6192627299499</v>
      </c>
      <c r="E56" s="118">
        <v>2195.5552793974798</v>
      </c>
      <c r="F56" s="118">
        <v>2592.7517740984899</v>
      </c>
      <c r="G56" s="118">
        <v>3007.4342580902999</v>
      </c>
      <c r="H56" s="118">
        <v>3611.2211954289501</v>
      </c>
      <c r="I56" s="125">
        <f>'2013provOILL'!I66</f>
        <v>4158.9072697413403</v>
      </c>
      <c r="J56" s="118"/>
      <c r="K56" s="118" t="s">
        <v>147</v>
      </c>
      <c r="L56" s="118">
        <v>5.0201901662602797</v>
      </c>
      <c r="M56" s="118">
        <v>5.5615217645742003</v>
      </c>
      <c r="N56" s="118">
        <v>5.9852537072967102</v>
      </c>
      <c r="O56" s="118">
        <v>6.1565608052875804</v>
      </c>
      <c r="P56" s="118">
        <v>5.9757760170619498</v>
      </c>
      <c r="Q56" s="118">
        <v>5.3846645184347404</v>
      </c>
      <c r="R56" s="118">
        <v>5.3151486499353302</v>
      </c>
    </row>
    <row r="57" spans="1:18" ht="30" customHeight="1">
      <c r="A57" s="118" t="s">
        <v>148</v>
      </c>
      <c r="B57" s="118">
        <v>2357.2216847258701</v>
      </c>
      <c r="C57" s="118">
        <v>2848.7579081732301</v>
      </c>
      <c r="D57" s="118">
        <v>3262.4582229018902</v>
      </c>
      <c r="E57" s="118">
        <v>3757.7169599604099</v>
      </c>
      <c r="F57" s="118">
        <v>4578.4487588046504</v>
      </c>
      <c r="G57" s="118">
        <v>5996.8521842823302</v>
      </c>
      <c r="H57" s="118">
        <v>7703.9161270601398</v>
      </c>
      <c r="I57" s="125">
        <f>'2013provOILL'!I67</f>
        <v>9557.7479842952507</v>
      </c>
      <c r="J57" s="118"/>
      <c r="K57" s="118" t="s">
        <v>148</v>
      </c>
      <c r="L57" s="118">
        <v>13.2355876413578</v>
      </c>
      <c r="M57" s="118">
        <v>13.0948049520656</v>
      </c>
      <c r="N57" s="118">
        <v>11.3816862503938</v>
      </c>
      <c r="O57" s="118">
        <v>10.537021395063899</v>
      </c>
      <c r="P57" s="118">
        <v>10.5524117509186</v>
      </c>
      <c r="Q57" s="118">
        <v>10.737071672352201</v>
      </c>
      <c r="R57" s="118">
        <v>11.338950783128301</v>
      </c>
    </row>
    <row r="58" spans="1:18" ht="30" customHeight="1">
      <c r="A58" s="118" t="s">
        <v>149</v>
      </c>
      <c r="B58" s="118">
        <v>483.03722895626902</v>
      </c>
      <c r="C58" s="118">
        <v>511.39006518431501</v>
      </c>
      <c r="D58" s="118">
        <v>621.50001706947603</v>
      </c>
      <c r="E58" s="118">
        <v>656.54133384602198</v>
      </c>
      <c r="F58" s="118">
        <v>831.09811169498403</v>
      </c>
      <c r="G58" s="118">
        <v>988.91533212474405</v>
      </c>
      <c r="H58" s="118">
        <v>1232.5247350403499</v>
      </c>
      <c r="I58" s="125">
        <f>'2013provOILL'!I68</f>
        <v>1691.7840344794599</v>
      </c>
      <c r="J58" s="118"/>
      <c r="K58" s="118" t="s">
        <v>149</v>
      </c>
      <c r="L58" s="118">
        <v>2.71221057370885</v>
      </c>
      <c r="M58" s="118">
        <v>2.3506922574220699</v>
      </c>
      <c r="N58" s="118">
        <v>2.1682172507966202</v>
      </c>
      <c r="O58" s="118">
        <v>1.8410088240260101</v>
      </c>
      <c r="P58" s="118">
        <v>1.91551548177774</v>
      </c>
      <c r="Q58" s="118">
        <v>1.7706047227145501</v>
      </c>
      <c r="R58" s="118">
        <v>1.81408222508051</v>
      </c>
    </row>
    <row r="59" spans="1:18" ht="30" customHeight="1">
      <c r="A59" s="118" t="s">
        <v>164</v>
      </c>
      <c r="B59" s="118">
        <v>472.85610000000003</v>
      </c>
      <c r="C59" s="118">
        <v>738.89503776796403</v>
      </c>
      <c r="D59" s="118">
        <v>1088.6849002244201</v>
      </c>
      <c r="E59" s="118">
        <v>1547.2447221114101</v>
      </c>
      <c r="F59" s="118">
        <v>2239.93982466334</v>
      </c>
      <c r="G59" s="118">
        <v>2465.9497529718701</v>
      </c>
      <c r="H59" s="118">
        <v>3384.9599069094302</v>
      </c>
      <c r="I59" s="125">
        <f>'2013provOILL'!I69</f>
        <v>4061.8075200436701</v>
      </c>
      <c r="J59" s="118"/>
      <c r="K59" s="118" t="s">
        <v>150</v>
      </c>
      <c r="L59" s="118">
        <v>2.65504445078464</v>
      </c>
      <c r="M59" s="118">
        <v>3.39645793412652</v>
      </c>
      <c r="N59" s="118">
        <v>3.7980777417814902</v>
      </c>
      <c r="O59" s="118">
        <v>4.33863191773212</v>
      </c>
      <c r="P59" s="118">
        <v>5.1626148008477699</v>
      </c>
      <c r="Q59" s="118">
        <v>4.4151628928714004</v>
      </c>
      <c r="R59" s="118">
        <v>4.9821276808156796</v>
      </c>
    </row>
    <row r="60" spans="1:18" ht="30" customHeight="1">
      <c r="A60" s="118" t="s">
        <v>151</v>
      </c>
      <c r="B60" s="118">
        <v>913.92707483695096</v>
      </c>
      <c r="C60" s="118">
        <v>1017.64399608794</v>
      </c>
      <c r="D60" s="118">
        <v>1185.14793064785</v>
      </c>
      <c r="E60" s="118">
        <v>1462.1670138192901</v>
      </c>
      <c r="F60" s="118">
        <v>1944.8306617025801</v>
      </c>
      <c r="G60" s="118">
        <v>2590.61743749479</v>
      </c>
      <c r="H60" s="118">
        <v>3279.1233255765101</v>
      </c>
      <c r="I60" s="125">
        <f>'2013provOILL'!I70</f>
        <v>3712.9883876492599</v>
      </c>
      <c r="J60" s="118"/>
      <c r="K60" s="118" t="s">
        <v>151</v>
      </c>
      <c r="L60" s="118">
        <v>5.1316182840142703</v>
      </c>
      <c r="M60" s="118">
        <v>4.6777753915766596</v>
      </c>
      <c r="N60" s="118">
        <v>4.1346067858423599</v>
      </c>
      <c r="O60" s="118">
        <v>4.1000653513650498</v>
      </c>
      <c r="P60" s="118">
        <v>4.4824470053597798</v>
      </c>
      <c r="Q60" s="118">
        <v>4.6383743082631499</v>
      </c>
      <c r="R60" s="118">
        <v>4.8263529077008398</v>
      </c>
    </row>
    <row r="61" spans="1:18" ht="30" customHeight="1">
      <c r="A61" s="118" t="s">
        <v>152</v>
      </c>
      <c r="B61" s="118">
        <v>862.13806675830995</v>
      </c>
      <c r="C61" s="118">
        <v>1289.4461006720501</v>
      </c>
      <c r="D61" s="118">
        <v>1799.0260278000001</v>
      </c>
      <c r="E61" s="118">
        <v>2478.6946579999999</v>
      </c>
      <c r="F61" s="118">
        <v>3023.5869011432401</v>
      </c>
      <c r="G61" s="118">
        <v>3896.7987981934102</v>
      </c>
      <c r="H61" s="118">
        <v>4870.6867538379101</v>
      </c>
      <c r="I61" s="125">
        <f>'2013provOILL'!I71</f>
        <v>5198.0315173995104</v>
      </c>
      <c r="J61" s="118"/>
      <c r="K61" s="118" t="s">
        <v>152</v>
      </c>
      <c r="L61" s="118">
        <v>4.8408276639697503</v>
      </c>
      <c r="M61" s="118">
        <v>5.9271604428224602</v>
      </c>
      <c r="N61" s="118">
        <v>6.2762335655286599</v>
      </c>
      <c r="O61" s="118">
        <v>6.9505124844346096</v>
      </c>
      <c r="P61" s="118">
        <v>6.9687651050347501</v>
      </c>
      <c r="Q61" s="118">
        <v>6.9770283980987804</v>
      </c>
      <c r="R61" s="118">
        <v>7.1688835224740002</v>
      </c>
    </row>
    <row r="62" spans="1:18" ht="30" customHeight="1">
      <c r="A62" s="118" t="s">
        <v>153</v>
      </c>
      <c r="B62" s="118">
        <v>654.95995300000004</v>
      </c>
      <c r="C62" s="118">
        <v>855.90166658040005</v>
      </c>
      <c r="D62" s="118">
        <v>1131.8424571574899</v>
      </c>
      <c r="E62" s="118">
        <v>1505.64629351132</v>
      </c>
      <c r="F62" s="118">
        <v>1876.8533126956199</v>
      </c>
      <c r="G62" s="118">
        <v>2306.6377064764201</v>
      </c>
      <c r="H62" s="118">
        <v>2731.9125004194698</v>
      </c>
      <c r="I62" s="125">
        <f>'2013provOILL'!I72</f>
        <v>3248.5653725142201</v>
      </c>
      <c r="J62" s="118"/>
      <c r="K62" s="118" t="s">
        <v>153</v>
      </c>
      <c r="L62" s="118">
        <v>3.6775411984720399</v>
      </c>
      <c r="M62" s="118">
        <v>3.9342989974199898</v>
      </c>
      <c r="N62" s="118">
        <v>3.94864082605259</v>
      </c>
      <c r="O62" s="118">
        <v>4.2219856836408702</v>
      </c>
      <c r="P62" s="118">
        <v>4.3257727660603003</v>
      </c>
      <c r="Q62" s="118">
        <v>4.1299224352236203</v>
      </c>
      <c r="R62" s="118">
        <v>4.0209447864135202</v>
      </c>
    </row>
    <row r="63" spans="1:18" ht="30" customHeight="1">
      <c r="A63" s="118" t="s">
        <v>154</v>
      </c>
      <c r="B63" s="118">
        <v>249.83920972583701</v>
      </c>
      <c r="C63" s="118">
        <v>308.01599573628403</v>
      </c>
      <c r="D63" s="118">
        <v>380.88031999996701</v>
      </c>
      <c r="E63" s="118">
        <v>513.153360043872</v>
      </c>
      <c r="F63" s="118">
        <v>673.58471741620895</v>
      </c>
      <c r="G63" s="118">
        <v>728.48187188562997</v>
      </c>
      <c r="H63" s="118">
        <v>872.49545313869999</v>
      </c>
      <c r="I63" s="125">
        <f>'2013provOILL'!I73</f>
        <v>1064.7333942261</v>
      </c>
      <c r="J63" s="118"/>
      <c r="K63" s="118" t="s">
        <v>154</v>
      </c>
      <c r="L63" s="118">
        <v>1.4028246804281499</v>
      </c>
      <c r="M63" s="118">
        <v>1.4158484210647899</v>
      </c>
      <c r="N63" s="118">
        <v>1.3287711305413299</v>
      </c>
      <c r="O63" s="118">
        <v>1.4389343293668799</v>
      </c>
      <c r="P63" s="118">
        <v>1.55247850565826</v>
      </c>
      <c r="Q63" s="118">
        <v>1.3043113003428699</v>
      </c>
      <c r="R63" s="118">
        <v>1.2841758449177501</v>
      </c>
    </row>
    <row r="64" spans="1:18" ht="30" customHeight="1">
      <c r="A64" s="118" t="s">
        <v>155</v>
      </c>
      <c r="B64" s="118">
        <v>661.615525987414</v>
      </c>
      <c r="C64" s="118">
        <v>806.75479014733503</v>
      </c>
      <c r="D64" s="118">
        <v>1039.1841951665101</v>
      </c>
      <c r="E64" s="118">
        <v>1317.8458405041999</v>
      </c>
      <c r="F64" s="118">
        <v>1721.5032083200001</v>
      </c>
      <c r="G64" s="118">
        <v>2158.7082136274098</v>
      </c>
      <c r="H64" s="118">
        <v>2491.5335285880501</v>
      </c>
      <c r="I64" s="125">
        <f>'2013provOILL'!I74</f>
        <v>2756.3187628052201</v>
      </c>
      <c r="J64" s="118"/>
      <c r="K64" s="118" t="s">
        <v>155</v>
      </c>
      <c r="L64" s="118">
        <v>3.7149116418839498</v>
      </c>
      <c r="M64" s="118">
        <v>3.7083869397306302</v>
      </c>
      <c r="N64" s="118">
        <v>3.6253854172675899</v>
      </c>
      <c r="O64" s="118">
        <v>3.6953740701468201</v>
      </c>
      <c r="P64" s="118">
        <v>3.9677217419514901</v>
      </c>
      <c r="Q64" s="118">
        <v>3.8650618853275298</v>
      </c>
      <c r="R64" s="118">
        <v>3.6671448117069301</v>
      </c>
    </row>
    <row r="65" spans="1:18" ht="30" customHeight="1">
      <c r="A65" s="118" t="s">
        <v>156</v>
      </c>
      <c r="B65" s="118">
        <v>17809.7244232675</v>
      </c>
      <c r="C65" s="118">
        <v>21754.870871321102</v>
      </c>
      <c r="D65" s="118">
        <v>28664.102586635701</v>
      </c>
      <c r="E65" s="118">
        <v>35662.041663128199</v>
      </c>
      <c r="F65" s="118">
        <v>43387.700052607397</v>
      </c>
      <c r="G65" s="118">
        <v>55851.840867600302</v>
      </c>
      <c r="H65" s="118">
        <v>67942.054555198396</v>
      </c>
      <c r="I65" s="125">
        <f>'2013provOILL'!I76</f>
        <v>78486.010955143705</v>
      </c>
      <c r="J65" s="118"/>
      <c r="K65" s="118" t="s">
        <v>156</v>
      </c>
      <c r="L65" s="118">
        <v>100</v>
      </c>
      <c r="M65" s="118">
        <v>100</v>
      </c>
      <c r="N65" s="118">
        <v>100</v>
      </c>
      <c r="O65" s="118">
        <v>100</v>
      </c>
      <c r="P65" s="118">
        <v>100</v>
      </c>
      <c r="Q65" s="118">
        <v>100</v>
      </c>
      <c r="R65" s="118">
        <v>100</v>
      </c>
    </row>
    <row r="66" spans="1:18" ht="30" customHeight="1">
      <c r="A66" s="126" t="s">
        <v>165</v>
      </c>
      <c r="B66" s="127">
        <v>1746.286505</v>
      </c>
      <c r="C66" s="127">
        <v>2141.575343</v>
      </c>
      <c r="D66" s="127">
        <v>2570.5616319999999</v>
      </c>
      <c r="E66" s="127">
        <v>2361.2750599999999</v>
      </c>
      <c r="F66" s="118">
        <v>2654.4</v>
      </c>
      <c r="G66" s="118">
        <v>3964.48</v>
      </c>
      <c r="H66" s="118">
        <v>5167</v>
      </c>
      <c r="I66" s="125">
        <f>I69</f>
        <v>6290.1102447735902</v>
      </c>
    </row>
    <row r="67" spans="1:18" ht="30" customHeight="1">
      <c r="A67" s="128" t="s">
        <v>158</v>
      </c>
      <c r="B67" s="129">
        <v>18705.084635650801</v>
      </c>
      <c r="C67" s="129">
        <v>23154.448155894901</v>
      </c>
      <c r="D67" s="129">
        <v>30178.597963635701</v>
      </c>
      <c r="E67" s="129">
        <v>36597.591953128198</v>
      </c>
      <c r="F67" s="129">
        <v>46042.100052607399</v>
      </c>
      <c r="G67" s="129">
        <v>59816.320867600298</v>
      </c>
      <c r="H67" s="129">
        <v>73109.054555198396</v>
      </c>
      <c r="I67" s="125">
        <f>'2013provOILL'!I80</f>
        <v>84776.121199917296</v>
      </c>
    </row>
    <row r="68" spans="1:18">
      <c r="I68" s="123"/>
    </row>
    <row r="69" spans="1:18">
      <c r="A69" s="120" t="s">
        <v>159</v>
      </c>
      <c r="B69" s="121">
        <f t="shared" ref="B69:I69" si="2">B67-B65</f>
        <v>895.36021238330068</v>
      </c>
      <c r="C69" s="121">
        <f t="shared" si="2"/>
        <v>1399.5772845737993</v>
      </c>
      <c r="D69" s="121">
        <f t="shared" si="2"/>
        <v>1514.4953769999993</v>
      </c>
      <c r="E69" s="121">
        <f t="shared" si="2"/>
        <v>935.55028999999922</v>
      </c>
      <c r="F69" s="130">
        <f t="shared" si="2"/>
        <v>2654.4000000000015</v>
      </c>
      <c r="G69" s="130">
        <f t="shared" si="2"/>
        <v>3964.4799999999959</v>
      </c>
      <c r="H69" s="130">
        <f t="shared" si="2"/>
        <v>5167</v>
      </c>
      <c r="I69" s="121">
        <f t="shared" si="2"/>
        <v>6290.1102447735902</v>
      </c>
      <c r="K69" s="116" t="s">
        <v>166</v>
      </c>
    </row>
    <row r="70" spans="1:18">
      <c r="K70" s="116" t="s">
        <v>167</v>
      </c>
    </row>
    <row r="71" spans="1:18">
      <c r="A71" s="131" t="s">
        <v>168</v>
      </c>
      <c r="B71" s="132">
        <v>18705.084635650801</v>
      </c>
      <c r="C71" s="132">
        <v>23154.448155894901</v>
      </c>
      <c r="D71" s="132">
        <v>30178.597963635701</v>
      </c>
      <c r="E71" s="132">
        <v>36597.591953128198</v>
      </c>
      <c r="F71" s="133">
        <v>45038.733382607403</v>
      </c>
      <c r="G71" s="133">
        <v>56951.996399661497</v>
      </c>
    </row>
    <row r="72" spans="1:18">
      <c r="A72" s="131" t="s">
        <v>169</v>
      </c>
    </row>
  </sheetData>
  <pageMargins left="0.45" right="0.27" top="0.19" bottom="0.23" header="0.13" footer="0.14000000000000001"/>
  <pageSetup scale="37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9"/>
  <sheetViews>
    <sheetView showGridLines="0" zoomScale="110" zoomScaleNormal="110" workbookViewId="0">
      <selection activeCell="I6" sqref="I6"/>
    </sheetView>
  </sheetViews>
  <sheetFormatPr defaultColWidth="8.88671875" defaultRowHeight="13.2"/>
  <cols>
    <col min="1" max="1" width="34.33203125" style="4" customWidth="1"/>
    <col min="2" max="2" width="11.33203125" style="4" customWidth="1"/>
    <col min="3" max="3" width="10.109375" style="4" customWidth="1"/>
    <col min="4" max="7" width="10.5546875" style="4" customWidth="1"/>
    <col min="8" max="8" width="10.33203125" style="4" customWidth="1"/>
    <col min="9" max="9" width="9.44140625" style="4" customWidth="1"/>
    <col min="10" max="10" width="33.5546875" style="24" customWidth="1"/>
    <col min="11" max="18" width="8.88671875" style="4"/>
    <col min="19" max="19" width="24.44140625" style="4" customWidth="1"/>
    <col min="20" max="20" width="13.33203125" style="4" customWidth="1"/>
    <col min="21" max="21" width="7.88671875" style="4" customWidth="1"/>
    <col min="22" max="22" width="7" style="4" customWidth="1"/>
    <col min="23" max="23" width="8" style="4" customWidth="1"/>
    <col min="24" max="24" width="8.6640625" style="4" customWidth="1"/>
    <col min="25" max="25" width="8.33203125" style="4" customWidth="1"/>
    <col min="26" max="28" width="8.88671875" style="4"/>
    <col min="29" max="29" width="9.44140625" style="4" customWidth="1"/>
    <col min="30" max="30" width="11.109375" style="4" customWidth="1"/>
    <col min="31" max="32" width="9" style="4" customWidth="1"/>
    <col min="33" max="16384" width="8.88671875" style="4"/>
  </cols>
  <sheetData>
    <row r="1" spans="1:26">
      <c r="A1" s="3" t="s">
        <v>170</v>
      </c>
      <c r="J1" s="19" t="s">
        <v>171</v>
      </c>
    </row>
    <row r="2" spans="1:26">
      <c r="F2" s="4" t="s">
        <v>172</v>
      </c>
    </row>
    <row r="3" spans="1:26">
      <c r="A3" s="5" t="s">
        <v>162</v>
      </c>
      <c r="B3" s="5">
        <v>2006</v>
      </c>
      <c r="C3" s="5">
        <v>2007</v>
      </c>
      <c r="D3" s="5">
        <v>2008</v>
      </c>
      <c r="E3" s="5">
        <v>2009</v>
      </c>
      <c r="F3" s="6">
        <v>2010</v>
      </c>
      <c r="G3" s="6" t="s">
        <v>127</v>
      </c>
      <c r="H3" s="6" t="s">
        <v>128</v>
      </c>
      <c r="I3" s="6" t="s">
        <v>129</v>
      </c>
      <c r="J3" s="20" t="s">
        <v>162</v>
      </c>
      <c r="K3" s="5">
        <v>2007</v>
      </c>
      <c r="L3" s="5">
        <v>2008</v>
      </c>
      <c r="M3" s="5">
        <v>2009</v>
      </c>
      <c r="N3" s="6">
        <v>2010</v>
      </c>
      <c r="O3" s="6" t="s">
        <v>127</v>
      </c>
      <c r="P3" s="6" t="s">
        <v>128</v>
      </c>
      <c r="Q3" s="6" t="s">
        <v>129</v>
      </c>
    </row>
    <row r="4" spans="1:26">
      <c r="A4" s="3" t="s">
        <v>131</v>
      </c>
      <c r="B4" s="7">
        <v>5415.0338278538902</v>
      </c>
      <c r="C4" s="7">
        <v>5322.02209255464</v>
      </c>
      <c r="D4" s="7">
        <v>5716.0773508717102</v>
      </c>
      <c r="E4" s="7">
        <v>6129.0950429703898</v>
      </c>
      <c r="F4" s="7">
        <v>6452.5012299999999</v>
      </c>
      <c r="G4" s="7">
        <v>6507.0967443968002</v>
      </c>
      <c r="H4" s="7">
        <v>6594.6204116331501</v>
      </c>
      <c r="I4" s="7">
        <v>6819.4745609292904</v>
      </c>
      <c r="J4" s="19" t="s">
        <v>131</v>
      </c>
      <c r="K4" s="21">
        <v>-1.71765751158964</v>
      </c>
      <c r="L4" s="21">
        <v>7.4042394312557001</v>
      </c>
      <c r="M4" s="21">
        <v>7.2255441406105803</v>
      </c>
      <c r="N4" s="21">
        <v>5.2765732096214499</v>
      </c>
      <c r="O4" s="21">
        <v>0.84611397116771103</v>
      </c>
      <c r="P4" s="21">
        <v>1.34504942333491</v>
      </c>
      <c r="Q4" s="21">
        <v>3.4096602269856802</v>
      </c>
      <c r="S4" s="82" t="s">
        <v>173</v>
      </c>
      <c r="T4" s="82" t="s">
        <v>174</v>
      </c>
    </row>
    <row r="5" spans="1:26">
      <c r="B5" s="77"/>
      <c r="C5" s="77"/>
      <c r="D5" s="77"/>
      <c r="E5" s="77"/>
      <c r="F5" s="77"/>
      <c r="G5" s="77"/>
      <c r="H5" s="77"/>
      <c r="S5" s="83" t="s">
        <v>175</v>
      </c>
      <c r="T5" s="84">
        <v>7.3870582337317598</v>
      </c>
    </row>
    <row r="6" spans="1:26">
      <c r="A6" s="4" t="s">
        <v>132</v>
      </c>
      <c r="B6" s="77">
        <v>3793.6819574757301</v>
      </c>
      <c r="C6" s="77">
        <v>3742.5960471347798</v>
      </c>
      <c r="D6" s="77">
        <v>4064.4593071883701</v>
      </c>
      <c r="E6" s="77">
        <v>4479.4262706341497</v>
      </c>
      <c r="F6" s="77">
        <v>4703.3999990000002</v>
      </c>
      <c r="G6" s="77">
        <v>4877.6072833808003</v>
      </c>
      <c r="H6" s="77">
        <v>4926.3833562146101</v>
      </c>
      <c r="I6" s="77">
        <v>5075.9818586342799</v>
      </c>
      <c r="J6" s="24" t="s">
        <v>132</v>
      </c>
      <c r="K6" s="81">
        <v>-1.3466049846452399</v>
      </c>
      <c r="L6" s="81">
        <v>8.6000000000000103</v>
      </c>
      <c r="M6" s="81">
        <v>10.2096473868461</v>
      </c>
      <c r="N6" s="81">
        <v>5.0000539094517098</v>
      </c>
      <c r="O6" s="81">
        <v>3.7038585792796401</v>
      </c>
      <c r="P6" s="81">
        <v>1</v>
      </c>
      <c r="Q6" s="81">
        <v>3.0366800876540498</v>
      </c>
      <c r="S6" s="72" t="s">
        <v>176</v>
      </c>
      <c r="T6" s="85">
        <v>3.4096602269856802</v>
      </c>
    </row>
    <row r="7" spans="1:26">
      <c r="A7" s="4" t="s">
        <v>133</v>
      </c>
      <c r="B7" s="77">
        <v>537.18817130132504</v>
      </c>
      <c r="C7" s="77">
        <v>493.15620531424099</v>
      </c>
      <c r="D7" s="77">
        <v>509.06044759209698</v>
      </c>
      <c r="E7" s="77">
        <v>534.51346997170197</v>
      </c>
      <c r="F7" s="77">
        <v>676.69405298417496</v>
      </c>
      <c r="G7" s="77">
        <v>771.43122040195999</v>
      </c>
      <c r="H7" s="77">
        <v>718.20246619422403</v>
      </c>
      <c r="I7" s="77">
        <v>744.84391968182797</v>
      </c>
      <c r="J7" s="24" t="s">
        <v>133</v>
      </c>
      <c r="K7" s="23">
        <v>-8.1967489865641898</v>
      </c>
      <c r="L7" s="23">
        <v>3.2249908054431802</v>
      </c>
      <c r="M7" s="23">
        <v>5</v>
      </c>
      <c r="N7" s="23">
        <v>26.6</v>
      </c>
      <c r="O7" s="23">
        <v>14</v>
      </c>
      <c r="P7" s="23">
        <v>-6.8999999999999897</v>
      </c>
      <c r="Q7" s="23">
        <v>3.7094628244285301</v>
      </c>
      <c r="S7" s="72" t="s">
        <v>177</v>
      </c>
      <c r="T7" s="85">
        <v>9.0975233254858399</v>
      </c>
    </row>
    <row r="8" spans="1:26">
      <c r="A8" s="4" t="s">
        <v>135</v>
      </c>
      <c r="B8" s="77">
        <v>437.09725333260502</v>
      </c>
      <c r="C8" s="77">
        <v>457.779151031818</v>
      </c>
      <c r="D8" s="77">
        <v>481.14404086167298</v>
      </c>
      <c r="E8" s="77">
        <v>502.15328993483001</v>
      </c>
      <c r="F8" s="77">
        <v>525.500001</v>
      </c>
      <c r="G8" s="77">
        <v>552.30050105099997</v>
      </c>
      <c r="H8" s="77">
        <v>579.91552610354995</v>
      </c>
      <c r="I8" s="77">
        <v>610.55896602835196</v>
      </c>
      <c r="J8" s="24" t="s">
        <v>135</v>
      </c>
      <c r="K8" s="81">
        <v>4.7316466853833097</v>
      </c>
      <c r="L8" s="81">
        <v>5.1039654770628102</v>
      </c>
      <c r="M8" s="81">
        <v>4.3665196467010201</v>
      </c>
      <c r="N8" s="81">
        <v>4.6493195470650601</v>
      </c>
      <c r="O8" s="81">
        <v>5.0999999999999899</v>
      </c>
      <c r="P8" s="81">
        <v>5</v>
      </c>
      <c r="Q8" s="81">
        <v>5.2841213151673401</v>
      </c>
      <c r="S8" s="86" t="s">
        <v>178</v>
      </c>
      <c r="T8" s="87">
        <v>9.1938544356113407</v>
      </c>
    </row>
    <row r="9" spans="1:26">
      <c r="A9" s="4" t="s">
        <v>136</v>
      </c>
      <c r="B9" s="77">
        <v>736.00308898936498</v>
      </c>
      <c r="C9" s="77">
        <v>705.88126916661304</v>
      </c>
      <c r="D9" s="77">
        <v>682.44508318328496</v>
      </c>
      <c r="E9" s="77">
        <v>687.36015399999997</v>
      </c>
      <c r="F9" s="77">
        <v>756.58618000000001</v>
      </c>
      <c r="G9" s="77">
        <v>650.66411479999999</v>
      </c>
      <c r="H9" s="77">
        <v>641.75001642723998</v>
      </c>
      <c r="I9" s="77">
        <v>646.65180648215198</v>
      </c>
      <c r="J9" s="24" t="s">
        <v>136</v>
      </c>
      <c r="K9" s="81">
        <v>-4.0926213861565799</v>
      </c>
      <c r="L9" s="81">
        <v>-3.3201314451930299</v>
      </c>
      <c r="M9" s="81">
        <v>0.72021484773378597</v>
      </c>
      <c r="N9" s="81">
        <v>10.0712887701082</v>
      </c>
      <c r="O9" s="81">
        <v>-14</v>
      </c>
      <c r="P9" s="81">
        <v>-1.37</v>
      </c>
      <c r="Q9" s="81">
        <v>0.76381611678040395</v>
      </c>
    </row>
    <row r="10" spans="1:26">
      <c r="A10" s="4" t="s">
        <v>137</v>
      </c>
      <c r="B10" s="77">
        <v>448.251528056187</v>
      </c>
      <c r="C10" s="77">
        <v>415.765625221427</v>
      </c>
      <c r="D10" s="77">
        <v>488.02891963837999</v>
      </c>
      <c r="E10" s="77">
        <v>460.15532840140901</v>
      </c>
      <c r="F10" s="77">
        <v>467.01504999999997</v>
      </c>
      <c r="G10" s="77">
        <v>426.52484516499999</v>
      </c>
      <c r="H10" s="77">
        <v>446.57151288775498</v>
      </c>
      <c r="I10" s="77">
        <v>486.28192978450198</v>
      </c>
      <c r="J10" s="24" t="s">
        <v>137</v>
      </c>
      <c r="K10" s="81">
        <v>-7.2472486542616403</v>
      </c>
      <c r="L10" s="81">
        <v>17.380776580186598</v>
      </c>
      <c r="M10" s="81">
        <v>-5.7114630128116497</v>
      </c>
      <c r="N10" s="81">
        <v>1.49074044680117</v>
      </c>
      <c r="O10" s="81">
        <v>-8.67</v>
      </c>
      <c r="P10" s="81">
        <v>4.6999999999999904</v>
      </c>
      <c r="Q10" s="81">
        <v>8.8922861738224306</v>
      </c>
    </row>
    <row r="11" spans="1:26">
      <c r="B11" s="77"/>
      <c r="C11" s="77"/>
      <c r="D11" s="77"/>
      <c r="E11" s="77"/>
      <c r="F11" s="77"/>
      <c r="G11" s="77"/>
      <c r="H11" s="77"/>
      <c r="S11" s="88" t="s">
        <v>126</v>
      </c>
      <c r="T11" s="82">
        <v>2007</v>
      </c>
      <c r="U11" s="82">
        <v>2008</v>
      </c>
      <c r="V11" s="82">
        <v>2009</v>
      </c>
      <c r="W11" s="82">
        <v>2010</v>
      </c>
      <c r="X11" s="82">
        <v>2011</v>
      </c>
      <c r="Y11" s="101">
        <v>2012</v>
      </c>
      <c r="Z11" s="102">
        <v>2013</v>
      </c>
    </row>
    <row r="12" spans="1:26">
      <c r="A12" s="3" t="s">
        <v>138</v>
      </c>
      <c r="B12" s="7">
        <v>3704.3144819778099</v>
      </c>
      <c r="C12" s="7">
        <v>3929.5743425427499</v>
      </c>
      <c r="D12" s="7">
        <v>4521.8658471726503</v>
      </c>
      <c r="E12" s="7">
        <v>4724.7225206786197</v>
      </c>
      <c r="F12" s="7">
        <v>5052.9963974551301</v>
      </c>
      <c r="G12" s="7">
        <v>7157.0576410635604</v>
      </c>
      <c r="H12" s="7">
        <v>7658.7967278818096</v>
      </c>
      <c r="I12" s="7">
        <v>8355.5575466524097</v>
      </c>
      <c r="J12" s="19" t="s">
        <v>138</v>
      </c>
      <c r="K12" s="21">
        <v>6.0810134145164803</v>
      </c>
      <c r="L12" s="21">
        <v>15.0726631690759</v>
      </c>
      <c r="M12" s="21">
        <v>4.4861276376167796</v>
      </c>
      <c r="N12" s="21">
        <v>6.9480033026227499</v>
      </c>
      <c r="O12" s="21">
        <v>41.639872228448603</v>
      </c>
      <c r="P12" s="21">
        <v>7.0104100313449003</v>
      </c>
      <c r="Q12" s="21">
        <v>9.0975233254858399</v>
      </c>
      <c r="S12" s="89" t="s">
        <v>77</v>
      </c>
      <c r="T12" s="89">
        <v>-1.3466049846452399</v>
      </c>
      <c r="U12" s="89">
        <v>8.6000000000000103</v>
      </c>
      <c r="V12" s="89">
        <v>10.2096473868461</v>
      </c>
      <c r="W12" s="89">
        <v>5.0000539094517098</v>
      </c>
      <c r="X12" s="89">
        <v>3.7038585792796401</v>
      </c>
      <c r="Y12" s="89">
        <v>1</v>
      </c>
      <c r="Z12" s="103">
        <v>3.0366800876540498</v>
      </c>
    </row>
    <row r="13" spans="1:26">
      <c r="A13" s="4" t="s">
        <v>179</v>
      </c>
      <c r="B13" s="77"/>
      <c r="C13" s="77"/>
      <c r="D13" s="77"/>
      <c r="E13" s="77"/>
      <c r="F13" s="77"/>
      <c r="G13" s="77"/>
      <c r="H13" s="15"/>
      <c r="J13" s="24" t="s">
        <v>179</v>
      </c>
      <c r="S13" s="90" t="s">
        <v>79</v>
      </c>
      <c r="T13" s="90">
        <v>4.7316466853833097</v>
      </c>
      <c r="U13" s="90">
        <v>5.1039654770628102</v>
      </c>
      <c r="V13" s="90">
        <v>4.3665196467010201</v>
      </c>
      <c r="W13" s="90">
        <v>4.6493195470650601</v>
      </c>
      <c r="X13" s="90">
        <v>5.0999999999999899</v>
      </c>
      <c r="Y13" s="90">
        <v>5</v>
      </c>
      <c r="Z13" s="104">
        <v>5.2841213151673401</v>
      </c>
    </row>
    <row r="14" spans="1:26">
      <c r="A14" s="4" t="s">
        <v>139</v>
      </c>
      <c r="B14" s="77">
        <v>497.44519969573003</v>
      </c>
      <c r="C14" s="77">
        <v>531.58029611332904</v>
      </c>
      <c r="D14" s="77">
        <v>544.44120883450603</v>
      </c>
      <c r="E14" s="77">
        <v>581.20000100000004</v>
      </c>
      <c r="F14" s="77">
        <v>690.23985600000003</v>
      </c>
      <c r="G14" s="77">
        <v>2115.5383043544398</v>
      </c>
      <c r="H14" s="77">
        <v>2221.31521957217</v>
      </c>
      <c r="I14" s="77">
        <v>2612.2666982168698</v>
      </c>
      <c r="J14" s="24" t="s">
        <v>139</v>
      </c>
      <c r="K14" s="81">
        <v>6.8620817807626802</v>
      </c>
      <c r="L14" s="81">
        <v>2.41937348227736</v>
      </c>
      <c r="M14" s="81">
        <v>6.7516550123353198</v>
      </c>
      <c r="N14" s="81">
        <v>18.761158777079899</v>
      </c>
      <c r="O14" s="81">
        <v>206.49321188350001</v>
      </c>
      <c r="P14" s="81">
        <v>5</v>
      </c>
      <c r="Q14" s="81">
        <v>17.600000000000001</v>
      </c>
      <c r="S14" s="90" t="s">
        <v>80</v>
      </c>
      <c r="T14" s="90">
        <v>-4.0926213861565799</v>
      </c>
      <c r="U14" s="90">
        <v>-3.3201314451930299</v>
      </c>
      <c r="V14" s="90">
        <v>0.72021484773378597</v>
      </c>
      <c r="W14" s="90">
        <v>10.0712887701082</v>
      </c>
      <c r="X14" s="90">
        <v>-14</v>
      </c>
      <c r="Y14" s="90">
        <v>-1.37</v>
      </c>
      <c r="Z14" s="104">
        <v>0.76381611678040395</v>
      </c>
    </row>
    <row r="15" spans="1:26">
      <c r="A15" s="16" t="s">
        <v>140</v>
      </c>
      <c r="B15" s="77">
        <v>0</v>
      </c>
      <c r="C15" s="77">
        <v>0</v>
      </c>
      <c r="D15" s="77">
        <v>0</v>
      </c>
      <c r="E15" s="77">
        <v>0</v>
      </c>
      <c r="F15" s="77">
        <v>64.62</v>
      </c>
      <c r="G15" s="77">
        <v>1372.11</v>
      </c>
      <c r="H15" s="77">
        <v>1496.697588</v>
      </c>
      <c r="I15" s="77">
        <v>2057.4718797271698</v>
      </c>
      <c r="J15" s="27" t="s">
        <v>140</v>
      </c>
      <c r="K15" s="81"/>
      <c r="L15" s="81"/>
      <c r="M15" s="81"/>
      <c r="N15" s="81"/>
      <c r="O15" s="81"/>
      <c r="P15" s="23">
        <v>9.08</v>
      </c>
      <c r="Q15" s="23">
        <v>37.467441400538299</v>
      </c>
      <c r="S15" s="91" t="s">
        <v>81</v>
      </c>
      <c r="T15" s="91">
        <v>-7.2472486542616403</v>
      </c>
      <c r="U15" s="91">
        <v>17.380776580186598</v>
      </c>
      <c r="V15" s="91">
        <v>-5.7114630128116497</v>
      </c>
      <c r="W15" s="91">
        <v>1.49074044680117</v>
      </c>
      <c r="X15" s="91">
        <v>-8.67</v>
      </c>
      <c r="Y15" s="91">
        <v>4.6999999999999904</v>
      </c>
      <c r="Z15" s="105">
        <v>8.8922861738224306</v>
      </c>
    </row>
    <row r="16" spans="1:26">
      <c r="A16" s="4" t="s">
        <v>141</v>
      </c>
      <c r="B16" s="77">
        <v>1823.4832603298701</v>
      </c>
      <c r="C16" s="77">
        <v>1801.3122840461201</v>
      </c>
      <c r="D16" s="77">
        <v>1867.96940158077</v>
      </c>
      <c r="E16" s="77">
        <v>1843.5798967413</v>
      </c>
      <c r="F16" s="77">
        <v>1983.7</v>
      </c>
      <c r="G16" s="77">
        <v>2320.9290000000001</v>
      </c>
      <c r="H16" s="77">
        <v>2436.9754499999999</v>
      </c>
      <c r="I16" s="77">
        <v>2497.8998362500001</v>
      </c>
      <c r="J16" s="24" t="s">
        <v>141</v>
      </c>
      <c r="K16" s="81">
        <v>-1.21585850367148</v>
      </c>
      <c r="L16" s="81">
        <v>3.7004753770360401</v>
      </c>
      <c r="M16" s="81">
        <v>-1.3056693979479701</v>
      </c>
      <c r="N16" s="81">
        <v>7.6004356256202898</v>
      </c>
      <c r="O16" s="81">
        <v>17</v>
      </c>
      <c r="P16" s="81">
        <v>5</v>
      </c>
      <c r="Q16" s="81">
        <v>2.4999999999999898</v>
      </c>
      <c r="S16" s="90" t="s">
        <v>180</v>
      </c>
    </row>
    <row r="17" spans="1:32">
      <c r="A17" s="4" t="s">
        <v>142</v>
      </c>
      <c r="B17" s="77">
        <v>142.71911509884299</v>
      </c>
      <c r="C17" s="77">
        <v>118.15348396860399</v>
      </c>
      <c r="D17" s="77">
        <v>141.10301794833299</v>
      </c>
      <c r="E17" s="77">
        <v>151.69193847708101</v>
      </c>
      <c r="F17" s="77">
        <v>170.28971799999999</v>
      </c>
      <c r="G17" s="77">
        <v>168.927400256</v>
      </c>
      <c r="H17" s="77">
        <v>187.64455620436499</v>
      </c>
      <c r="I17" s="77">
        <v>212.53699878210799</v>
      </c>
      <c r="J17" s="24" t="s">
        <v>142</v>
      </c>
      <c r="K17" s="81">
        <v>-17.212572480725701</v>
      </c>
      <c r="L17" s="81">
        <v>19.4234932469931</v>
      </c>
      <c r="M17" s="81">
        <v>7.5043898300074101</v>
      </c>
      <c r="N17" s="81">
        <v>12.2602293237415</v>
      </c>
      <c r="O17" s="81">
        <v>-0.79999999999999705</v>
      </c>
      <c r="P17" s="81">
        <v>11.08</v>
      </c>
      <c r="Q17" s="81">
        <v>13.265741933186201</v>
      </c>
    </row>
    <row r="18" spans="1:32">
      <c r="A18" s="4" t="s">
        <v>143</v>
      </c>
      <c r="B18" s="77">
        <v>224.361360030822</v>
      </c>
      <c r="C18" s="77">
        <v>226.96636816948899</v>
      </c>
      <c r="D18" s="77">
        <v>228.88780012856199</v>
      </c>
      <c r="E18" s="77">
        <v>246.397948406452</v>
      </c>
      <c r="F18" s="77">
        <v>259.36776900000001</v>
      </c>
      <c r="G18" s="77">
        <v>266.9672446317</v>
      </c>
      <c r="H18" s="77">
        <v>272.27989279987099</v>
      </c>
      <c r="I18" s="77">
        <v>278.76274739034397</v>
      </c>
      <c r="J18" s="24" t="s">
        <v>143</v>
      </c>
      <c r="K18" s="81">
        <v>1.1610769957486999</v>
      </c>
      <c r="L18" s="81">
        <v>0.84657122311564603</v>
      </c>
      <c r="M18" s="81">
        <v>7.6501011709905402</v>
      </c>
      <c r="N18" s="81">
        <v>5.2637697178198604</v>
      </c>
      <c r="O18" s="81">
        <v>2.9300000000000099</v>
      </c>
      <c r="P18" s="81">
        <v>1.99000000000001</v>
      </c>
      <c r="Q18" s="81">
        <v>2.38095238095238</v>
      </c>
      <c r="S18" s="88" t="s">
        <v>126</v>
      </c>
      <c r="T18" s="82">
        <v>2007</v>
      </c>
      <c r="U18" s="82">
        <v>2008</v>
      </c>
      <c r="V18" s="82">
        <v>2009</v>
      </c>
      <c r="W18" s="82">
        <v>2010</v>
      </c>
      <c r="X18" s="82">
        <v>2011</v>
      </c>
      <c r="Y18" s="101">
        <v>2012</v>
      </c>
      <c r="Z18" s="102">
        <v>2013</v>
      </c>
    </row>
    <row r="19" spans="1:32">
      <c r="A19" s="4" t="s">
        <v>144</v>
      </c>
      <c r="B19" s="77">
        <v>1016.30554682255</v>
      </c>
      <c r="C19" s="77">
        <v>1251.5619102452099</v>
      </c>
      <c r="D19" s="77">
        <v>1739.4644186804801</v>
      </c>
      <c r="E19" s="77">
        <v>1901.8527360537901</v>
      </c>
      <c r="F19" s="77">
        <v>1949.39905445513</v>
      </c>
      <c r="G19" s="77">
        <v>2284.69569182141</v>
      </c>
      <c r="H19" s="77">
        <v>2540.58160930541</v>
      </c>
      <c r="I19" s="77">
        <v>2754.0912660130898</v>
      </c>
      <c r="J19" s="24" t="s">
        <v>144</v>
      </c>
      <c r="K19" s="81">
        <v>23.148192407115101</v>
      </c>
      <c r="L19" s="81">
        <v>38.983489705249603</v>
      </c>
      <c r="M19" s="81">
        <v>9.3355354458179107</v>
      </c>
      <c r="N19" s="81">
        <v>2.4999999999999898</v>
      </c>
      <c r="O19" s="81">
        <v>17.2</v>
      </c>
      <c r="P19" s="81">
        <v>11.2</v>
      </c>
      <c r="Q19" s="81">
        <v>8.4039676555027292</v>
      </c>
      <c r="S19" s="92" t="s">
        <v>83</v>
      </c>
      <c r="T19" s="93">
        <v>6.8620817807626802</v>
      </c>
      <c r="U19" s="93">
        <v>2.41937348227736</v>
      </c>
      <c r="V19" s="93">
        <v>6.7516550123353198</v>
      </c>
      <c r="W19" s="93">
        <v>18.761158777079899</v>
      </c>
      <c r="X19" s="93">
        <v>206.49321188350001</v>
      </c>
      <c r="Y19" s="93">
        <v>5</v>
      </c>
      <c r="Z19" s="103">
        <v>17.600000000000001</v>
      </c>
    </row>
    <row r="20" spans="1:32">
      <c r="B20" s="77"/>
      <c r="C20" s="77"/>
      <c r="D20" s="77"/>
      <c r="E20" s="78"/>
      <c r="F20" s="77">
        <v>24</v>
      </c>
      <c r="G20" s="77">
        <v>27</v>
      </c>
      <c r="H20" s="77"/>
      <c r="O20" s="81"/>
      <c r="S20" s="72" t="s">
        <v>85</v>
      </c>
      <c r="T20" s="94">
        <v>-1.21585850367148</v>
      </c>
      <c r="U20" s="94">
        <v>3.7004753770360401</v>
      </c>
      <c r="V20" s="94">
        <v>-1.3056693979479701</v>
      </c>
      <c r="W20" s="94">
        <v>7.6004356256202898</v>
      </c>
      <c r="X20" s="94">
        <v>17</v>
      </c>
      <c r="Y20" s="94">
        <v>5</v>
      </c>
      <c r="Z20" s="104">
        <v>2.4999999999999898</v>
      </c>
    </row>
    <row r="21" spans="1:32">
      <c r="A21" s="3" t="s">
        <v>145</v>
      </c>
      <c r="B21" s="7">
        <v>8690.3761134358101</v>
      </c>
      <c r="C21" s="7">
        <v>9358.3495223661903</v>
      </c>
      <c r="D21" s="7">
        <v>10105.9702060319</v>
      </c>
      <c r="E21" s="7">
        <v>10666.8946289163</v>
      </c>
      <c r="F21" s="7">
        <v>11714.246203111499</v>
      </c>
      <c r="G21" s="7">
        <v>12812.7168109876</v>
      </c>
      <c r="H21" s="7">
        <v>14124.922687682099</v>
      </c>
      <c r="I21" s="7">
        <v>15423.5475187303</v>
      </c>
      <c r="J21" s="19" t="s">
        <v>145</v>
      </c>
      <c r="K21" s="21">
        <v>7.6863578769353804</v>
      </c>
      <c r="L21" s="21">
        <v>7.9888091578430798</v>
      </c>
      <c r="M21" s="21">
        <v>5.5504262475419601</v>
      </c>
      <c r="N21" s="21">
        <v>9.8187111678782895</v>
      </c>
      <c r="O21" s="21">
        <v>9.3772197444878493</v>
      </c>
      <c r="P21" s="21">
        <v>10.241433538663999</v>
      </c>
      <c r="Q21" s="21">
        <v>9.1938544356113407</v>
      </c>
      <c r="S21" s="72" t="s">
        <v>86</v>
      </c>
      <c r="T21" s="94">
        <v>-17.212572480725701</v>
      </c>
      <c r="U21" s="94">
        <v>19.4234932469931</v>
      </c>
      <c r="V21" s="94">
        <v>7.5043898300074101</v>
      </c>
      <c r="W21" s="94">
        <v>12.2602293237415</v>
      </c>
      <c r="X21" s="94">
        <v>-0.79999999999999705</v>
      </c>
      <c r="Y21" s="94">
        <v>11.08</v>
      </c>
      <c r="Z21" s="104">
        <v>13.265741933186201</v>
      </c>
    </row>
    <row r="22" spans="1:32">
      <c r="B22" s="77"/>
      <c r="C22" s="77"/>
      <c r="D22" s="77"/>
      <c r="E22" s="77"/>
      <c r="F22" s="77"/>
      <c r="G22" s="77"/>
      <c r="H22" s="77"/>
      <c r="S22" s="72" t="s">
        <v>87</v>
      </c>
      <c r="T22" s="94">
        <v>1.1610769957486999</v>
      </c>
      <c r="U22" s="94">
        <v>0.84657122311564603</v>
      </c>
      <c r="V22" s="94">
        <v>7.6501011709905402</v>
      </c>
      <c r="W22" s="94">
        <v>5.2637697178198604</v>
      </c>
      <c r="X22" s="94">
        <v>2.9300000000000099</v>
      </c>
      <c r="Y22" s="94">
        <v>1.99000000000001</v>
      </c>
      <c r="Z22" s="104">
        <v>2.38095238095238</v>
      </c>
    </row>
    <row r="23" spans="1:32">
      <c r="A23" s="4" t="s">
        <v>146</v>
      </c>
      <c r="B23" s="77">
        <v>1140.69923531022</v>
      </c>
      <c r="C23" s="77">
        <v>1202.6216724278099</v>
      </c>
      <c r="D23" s="77">
        <v>1316.9256762063701</v>
      </c>
      <c r="E23" s="77">
        <v>1387.9310089999999</v>
      </c>
      <c r="F23" s="77">
        <v>1573.0945220000001</v>
      </c>
      <c r="G23" s="77">
        <v>1745.79883261132</v>
      </c>
      <c r="H23" s="77">
        <v>1846.5139672646601</v>
      </c>
      <c r="I23" s="77">
        <v>1874.21167677363</v>
      </c>
      <c r="J23" s="24" t="s">
        <v>146</v>
      </c>
      <c r="K23" s="81">
        <v>5.4284631041021596</v>
      </c>
      <c r="L23" s="81">
        <v>9.5045687600000708</v>
      </c>
      <c r="M23" s="81">
        <v>5.3917494416365299</v>
      </c>
      <c r="N23" s="81">
        <v>13.340973852396999</v>
      </c>
      <c r="O23" s="81">
        <v>10.9786353074159</v>
      </c>
      <c r="P23" s="81">
        <v>5.7690000000000099</v>
      </c>
      <c r="Q23" s="81">
        <v>1.49999999999999</v>
      </c>
      <c r="S23" s="95" t="s">
        <v>88</v>
      </c>
      <c r="T23" s="96">
        <v>23.148192407115101</v>
      </c>
      <c r="U23" s="96">
        <v>38.983489705249603</v>
      </c>
      <c r="V23" s="96">
        <v>9.3355354458179107</v>
      </c>
      <c r="W23" s="96">
        <v>2.4999999999999898</v>
      </c>
      <c r="X23" s="96">
        <v>17.2</v>
      </c>
      <c r="Y23" s="96">
        <v>11.2</v>
      </c>
      <c r="Z23" s="105">
        <v>8.4039676555027292</v>
      </c>
    </row>
    <row r="24" spans="1:32">
      <c r="A24" s="4" t="s">
        <v>147</v>
      </c>
      <c r="B24" s="77">
        <v>894.08203413493095</v>
      </c>
      <c r="C24" s="77">
        <v>916.59233209358695</v>
      </c>
      <c r="D24" s="77">
        <v>999.77812513400102</v>
      </c>
      <c r="E24" s="77">
        <v>962.00084100000004</v>
      </c>
      <c r="F24" s="77">
        <v>987.857213</v>
      </c>
      <c r="G24" s="77">
        <v>1023.26687282409</v>
      </c>
      <c r="H24" s="77">
        <v>1155.8822595421</v>
      </c>
      <c r="I24" s="77">
        <v>1314.1026746218599</v>
      </c>
      <c r="J24" s="24" t="s">
        <v>147</v>
      </c>
      <c r="K24" s="81">
        <v>2.5176993943778401</v>
      </c>
      <c r="L24" s="81">
        <v>9.0755497430803604</v>
      </c>
      <c r="M24" s="81">
        <v>-3.77856678239861</v>
      </c>
      <c r="N24" s="81">
        <v>2.6877702074690699</v>
      </c>
      <c r="O24" s="81">
        <v>3.58449170164586</v>
      </c>
      <c r="P24" s="81">
        <v>12.96</v>
      </c>
      <c r="Q24" s="81">
        <v>13.6882812910758</v>
      </c>
    </row>
    <row r="25" spans="1:32">
      <c r="A25" s="4" t="s">
        <v>148</v>
      </c>
      <c r="B25" s="77">
        <v>2357.2216847258701</v>
      </c>
      <c r="C25" s="77">
        <v>2573.4037110869299</v>
      </c>
      <c r="D25" s="77">
        <v>2671.91000228652</v>
      </c>
      <c r="E25" s="77">
        <v>2790.1362986905001</v>
      </c>
      <c r="F25" s="77">
        <v>3014.3079710000002</v>
      </c>
      <c r="G25" s="77">
        <v>3345.8818478100002</v>
      </c>
      <c r="H25" s="77">
        <v>3673.7782688953798</v>
      </c>
      <c r="I25" s="77">
        <v>4022.7872044404398</v>
      </c>
      <c r="J25" s="24" t="s">
        <v>148</v>
      </c>
      <c r="K25" s="81">
        <v>9.1710519957395</v>
      </c>
      <c r="L25" s="81">
        <v>3.82785999628415</v>
      </c>
      <c r="M25" s="81">
        <v>4.4247858761264904</v>
      </c>
      <c r="N25" s="81">
        <v>8.0344344616679404</v>
      </c>
      <c r="O25" s="81">
        <v>11</v>
      </c>
      <c r="P25" s="81">
        <v>9.8000000000000096</v>
      </c>
      <c r="Q25" s="81">
        <v>9.5</v>
      </c>
    </row>
    <row r="26" spans="1:32">
      <c r="A26" s="4" t="s">
        <v>149</v>
      </c>
      <c r="B26" s="77">
        <v>483.03722895626902</v>
      </c>
      <c r="C26" s="77">
        <v>502.841755343476</v>
      </c>
      <c r="D26" s="77">
        <v>600.89589763545405</v>
      </c>
      <c r="E26" s="77">
        <v>624.164716</v>
      </c>
      <c r="F26" s="77">
        <v>776.90601500000002</v>
      </c>
      <c r="G26" s="77">
        <v>908.98003755000002</v>
      </c>
      <c r="H26" s="77">
        <v>1121.6813663367</v>
      </c>
      <c r="I26" s="77">
        <v>1398.40015941196</v>
      </c>
      <c r="J26" s="24" t="s">
        <v>149</v>
      </c>
      <c r="K26" s="81">
        <v>4.0999999999999899</v>
      </c>
      <c r="L26" s="81">
        <v>19.5</v>
      </c>
      <c r="M26" s="81">
        <v>3.8723543389312298</v>
      </c>
      <c r="N26" s="81">
        <v>24.4713126334427</v>
      </c>
      <c r="O26" s="81">
        <v>17</v>
      </c>
      <c r="P26" s="81">
        <v>23.4</v>
      </c>
      <c r="Q26" s="81">
        <v>24.67</v>
      </c>
    </row>
    <row r="27" spans="1:32">
      <c r="A27" s="4" t="s">
        <v>181</v>
      </c>
      <c r="B27" s="77">
        <v>472.85610000000003</v>
      </c>
      <c r="C27" s="77">
        <v>559.76896800603299</v>
      </c>
      <c r="D27" s="77">
        <v>620.12126920962805</v>
      </c>
      <c r="E27" s="77">
        <v>677.93816802119295</v>
      </c>
      <c r="F27" s="77">
        <v>791.49056399999995</v>
      </c>
      <c r="G27" s="77">
        <v>799.40546963999998</v>
      </c>
      <c r="H27" s="77">
        <v>983.26872765719997</v>
      </c>
      <c r="I27" s="77">
        <v>1101.9487266185699</v>
      </c>
      <c r="J27" s="24" t="s">
        <v>181</v>
      </c>
      <c r="K27" s="81">
        <v>18.380405371958499</v>
      </c>
      <c r="L27" s="81">
        <v>10.7816446879106</v>
      </c>
      <c r="M27" s="81">
        <v>9.3234826286889607</v>
      </c>
      <c r="N27" s="81">
        <v>16.7496685295432</v>
      </c>
      <c r="O27" s="81">
        <v>1</v>
      </c>
      <c r="P27" s="81">
        <v>23</v>
      </c>
      <c r="Q27" s="81">
        <v>12.069945440464499</v>
      </c>
    </row>
    <row r="28" spans="1:32" ht="26.4">
      <c r="A28" s="79" t="s">
        <v>182</v>
      </c>
      <c r="B28" s="77">
        <v>913.92707483695096</v>
      </c>
      <c r="C28" s="77">
        <v>943.51596620534895</v>
      </c>
      <c r="D28" s="77">
        <v>943.19960929380898</v>
      </c>
      <c r="E28" s="77">
        <v>944.79098694112099</v>
      </c>
      <c r="F28" s="77">
        <v>1076.04885111153</v>
      </c>
      <c r="G28" s="77">
        <v>1227.1398235382001</v>
      </c>
      <c r="H28" s="77">
        <v>1387.93043350312</v>
      </c>
      <c r="I28" s="77">
        <v>1493.7224753466401</v>
      </c>
      <c r="J28" s="24" t="s">
        <v>182</v>
      </c>
      <c r="K28" s="81">
        <v>3.2375549628701901</v>
      </c>
      <c r="L28" s="81">
        <v>-3.3529576909202802E-2</v>
      </c>
      <c r="M28" s="81">
        <v>0.16872119449911299</v>
      </c>
      <c r="N28" s="81">
        <v>13.8927938543709</v>
      </c>
      <c r="O28" s="81">
        <v>14.041274452419501</v>
      </c>
      <c r="P28" s="81">
        <v>13.1028760440119</v>
      </c>
      <c r="Q28" s="81">
        <v>7.6222870606345898</v>
      </c>
    </row>
    <row r="29" spans="1:32" ht="26.4">
      <c r="A29" s="79" t="s">
        <v>152</v>
      </c>
      <c r="B29" s="77">
        <v>862.13806675830995</v>
      </c>
      <c r="C29" s="77">
        <v>959.55966830199895</v>
      </c>
      <c r="D29" s="77">
        <v>1081.75101716923</v>
      </c>
      <c r="E29" s="77">
        <v>1208.1798796532601</v>
      </c>
      <c r="F29" s="77">
        <v>1248.961399</v>
      </c>
      <c r="G29" s="77">
        <v>1341.3845425259999</v>
      </c>
      <c r="H29" s="77">
        <v>1397.1861394950799</v>
      </c>
      <c r="I29" s="77">
        <v>1466.21988792157</v>
      </c>
      <c r="J29" s="24" t="s">
        <v>152</v>
      </c>
      <c r="K29" s="81">
        <v>11.3</v>
      </c>
      <c r="L29" s="81">
        <v>12.734106372296701</v>
      </c>
      <c r="M29" s="81">
        <v>11.6874271877157</v>
      </c>
      <c r="N29" s="81">
        <v>3.3754509600378402</v>
      </c>
      <c r="O29" s="81">
        <v>7.4000000000000101</v>
      </c>
      <c r="P29" s="81">
        <v>4.1600000000000099</v>
      </c>
      <c r="Q29" s="81">
        <v>4.9409127728277298</v>
      </c>
      <c r="S29" s="97" t="s">
        <v>173</v>
      </c>
      <c r="T29" s="5">
        <v>2006</v>
      </c>
      <c r="U29" s="5">
        <v>2007</v>
      </c>
      <c r="V29" s="5">
        <v>2008</v>
      </c>
      <c r="W29" s="5">
        <v>2009</v>
      </c>
      <c r="X29" s="5">
        <v>2010</v>
      </c>
      <c r="Y29" s="5">
        <v>2011</v>
      </c>
      <c r="Z29" s="106">
        <v>2012</v>
      </c>
      <c r="AA29" s="5">
        <v>2013</v>
      </c>
      <c r="AB29" s="5"/>
      <c r="AC29" s="107" t="s">
        <v>173</v>
      </c>
      <c r="AD29" s="108" t="s">
        <v>176</v>
      </c>
      <c r="AE29" s="108" t="s">
        <v>177</v>
      </c>
      <c r="AF29" s="108" t="s">
        <v>183</v>
      </c>
    </row>
    <row r="30" spans="1:32">
      <c r="A30" s="4" t="s">
        <v>153</v>
      </c>
      <c r="B30" s="77">
        <v>654.95995300000004</v>
      </c>
      <c r="C30" s="77">
        <v>720.45594830000005</v>
      </c>
      <c r="D30" s="77">
        <v>814.29858208688995</v>
      </c>
      <c r="E30" s="77">
        <v>914.89015573904601</v>
      </c>
      <c r="F30" s="77">
        <v>963.218076</v>
      </c>
      <c r="G30" s="77">
        <v>999.82036288799998</v>
      </c>
      <c r="H30" s="77">
        <v>1066.8083272015001</v>
      </c>
      <c r="I30" s="77">
        <v>1116.1011886733199</v>
      </c>
      <c r="J30" s="24" t="s">
        <v>153</v>
      </c>
      <c r="K30" s="81">
        <v>10</v>
      </c>
      <c r="L30" s="81">
        <v>13.025450620308201</v>
      </c>
      <c r="M30" s="81">
        <v>12.3531559387417</v>
      </c>
      <c r="N30" s="81">
        <v>5.2823740596394098</v>
      </c>
      <c r="O30" s="81">
        <v>3.8</v>
      </c>
      <c r="P30" s="81">
        <v>6.6999999999999904</v>
      </c>
      <c r="Q30" s="81">
        <v>4.6205921171549296</v>
      </c>
      <c r="S30" s="92" t="s">
        <v>176</v>
      </c>
      <c r="T30" s="98">
        <v>30.404927662886401</v>
      </c>
      <c r="U30" s="98">
        <v>29.0500533872018</v>
      </c>
      <c r="V30" s="98">
        <v>30.961901842183501</v>
      </c>
      <c r="W30" s="98">
        <v>31.806457895458799</v>
      </c>
      <c r="X30" s="98">
        <v>29.754109523949001</v>
      </c>
      <c r="Y30" s="98">
        <v>25.343404114022199</v>
      </c>
      <c r="Z30" s="98">
        <v>22.6650151316611</v>
      </c>
      <c r="AA30" s="98">
        <v>21.261644374262001</v>
      </c>
      <c r="AB30" s="98"/>
      <c r="AC30" s="109">
        <v>2006</v>
      </c>
      <c r="AD30" s="110">
        <v>30.404927662886401</v>
      </c>
      <c r="AE30" s="110">
        <v>20.7993924776192</v>
      </c>
      <c r="AF30" s="110">
        <v>48.795679859494498</v>
      </c>
    </row>
    <row r="31" spans="1:32">
      <c r="A31" s="4" t="s">
        <v>154</v>
      </c>
      <c r="B31" s="77">
        <v>249.83920972583701</v>
      </c>
      <c r="C31" s="77">
        <v>259.27272368374099</v>
      </c>
      <c r="D31" s="77">
        <v>270.78237328235002</v>
      </c>
      <c r="E31" s="77">
        <v>311.81224933890701</v>
      </c>
      <c r="F31" s="77">
        <v>346.86159199999997</v>
      </c>
      <c r="G31" s="77">
        <v>364.20467159999998</v>
      </c>
      <c r="H31" s="77">
        <v>392.97684065639999</v>
      </c>
      <c r="I31" s="77">
        <v>437.15759929343199</v>
      </c>
      <c r="J31" s="24" t="s">
        <v>154</v>
      </c>
      <c r="K31" s="81">
        <v>3.77583405273145</v>
      </c>
      <c r="L31" s="81">
        <v>4.4392057271124896</v>
      </c>
      <c r="M31" s="81">
        <v>15.1523437656612</v>
      </c>
      <c r="N31" s="81">
        <v>11.2405278289749</v>
      </c>
      <c r="O31" s="81">
        <v>5</v>
      </c>
      <c r="P31" s="81">
        <v>7.8999999999999897</v>
      </c>
      <c r="Q31" s="81">
        <v>11.2425858387064</v>
      </c>
      <c r="S31" s="72" t="s">
        <v>177</v>
      </c>
      <c r="T31" s="99">
        <v>20.7993924776192</v>
      </c>
      <c r="U31" s="99">
        <v>20.746856189009002</v>
      </c>
      <c r="V31" s="99">
        <v>20.4245590900222</v>
      </c>
      <c r="W31" s="99">
        <v>18.9997868828459</v>
      </c>
      <c r="X31" s="99">
        <v>19.117072247173098</v>
      </c>
      <c r="Y31" s="99">
        <v>25.557552334984901</v>
      </c>
      <c r="Z31" s="99">
        <v>27.347526483957999</v>
      </c>
      <c r="AA31" s="99">
        <v>28.137902259407799</v>
      </c>
      <c r="AB31" s="99"/>
      <c r="AC31" s="109">
        <v>2007</v>
      </c>
      <c r="AD31" s="110">
        <v>29.0500533872018</v>
      </c>
      <c r="AE31" s="110">
        <v>20.746856189009002</v>
      </c>
      <c r="AF31" s="110">
        <v>50.203090423789199</v>
      </c>
    </row>
    <row r="32" spans="1:32">
      <c r="A32" s="4" t="s">
        <v>184</v>
      </c>
      <c r="B32" s="77">
        <v>661.615525987414</v>
      </c>
      <c r="C32" s="77">
        <v>720.31677691726304</v>
      </c>
      <c r="D32" s="77">
        <v>786.30765372768701</v>
      </c>
      <c r="E32" s="77">
        <v>845.05032453228</v>
      </c>
      <c r="F32" s="77">
        <v>935.5</v>
      </c>
      <c r="G32" s="77">
        <v>1056.8343500000001</v>
      </c>
      <c r="H32" s="77">
        <v>1098.8963571300001</v>
      </c>
      <c r="I32" s="77">
        <v>1198.8959256288299</v>
      </c>
      <c r="J32" s="24" t="s">
        <v>184</v>
      </c>
      <c r="K32" s="81">
        <v>8.8724113362124193</v>
      </c>
      <c r="L32" s="81">
        <v>9.1613688484176699</v>
      </c>
      <c r="M32" s="81">
        <v>7.4706980818650699</v>
      </c>
      <c r="N32" s="81">
        <v>10.7034661536616</v>
      </c>
      <c r="O32" s="81">
        <v>12.97</v>
      </c>
      <c r="P32" s="81">
        <v>3.98</v>
      </c>
      <c r="Q32" s="81">
        <v>9.0999999999999908</v>
      </c>
      <c r="S32" s="86" t="s">
        <v>183</v>
      </c>
      <c r="T32" s="100">
        <v>48.795679859494498</v>
      </c>
      <c r="U32" s="100">
        <v>50.203090423789199</v>
      </c>
      <c r="V32" s="100">
        <v>48.613539067794299</v>
      </c>
      <c r="W32" s="100">
        <v>49.193755221695298</v>
      </c>
      <c r="X32" s="100">
        <v>51.128818228877897</v>
      </c>
      <c r="Y32" s="100">
        <v>49.099043550992903</v>
      </c>
      <c r="Z32" s="100">
        <v>49.987458384380801</v>
      </c>
      <c r="AA32" s="100">
        <v>50.6004533663302</v>
      </c>
      <c r="AC32" s="109">
        <v>2008</v>
      </c>
      <c r="AD32" s="110">
        <v>30.961901842183501</v>
      </c>
      <c r="AE32" s="110">
        <v>20.4245590900222</v>
      </c>
      <c r="AF32" s="110">
        <v>48.613539067794299</v>
      </c>
    </row>
    <row r="33" spans="1:32">
      <c r="B33" s="77"/>
      <c r="C33" s="77"/>
      <c r="D33" s="77"/>
      <c r="E33" s="77"/>
      <c r="F33" s="77"/>
      <c r="G33" s="77"/>
      <c r="H33" s="77"/>
      <c r="AC33" s="109">
        <v>2009</v>
      </c>
      <c r="AD33" s="110">
        <v>31.806457895458799</v>
      </c>
      <c r="AE33" s="110">
        <v>18.9997868828459</v>
      </c>
      <c r="AF33" s="110">
        <v>49.193755221695298</v>
      </c>
    </row>
    <row r="34" spans="1:32">
      <c r="A34" s="3" t="s">
        <v>156</v>
      </c>
      <c r="B34" s="7">
        <v>17809.7244232675</v>
      </c>
      <c r="C34" s="7">
        <v>18609.945957463598</v>
      </c>
      <c r="D34" s="7">
        <v>20343.913404076298</v>
      </c>
      <c r="E34" s="7">
        <v>21520.712192565301</v>
      </c>
      <c r="F34" s="7">
        <v>23219.743830566698</v>
      </c>
      <c r="G34" s="7">
        <v>26476.871196447999</v>
      </c>
      <c r="H34" s="7">
        <v>28378.339827197098</v>
      </c>
      <c r="I34" s="7">
        <v>30598.579626311999</v>
      </c>
      <c r="J34" s="19" t="s">
        <v>156</v>
      </c>
      <c r="K34" s="21">
        <v>4.4931719052913897</v>
      </c>
      <c r="L34" s="21">
        <v>9.3174233314595192</v>
      </c>
      <c r="M34" s="21">
        <v>5.7845251555839896</v>
      </c>
      <c r="N34" s="21">
        <v>7.8948671530875201</v>
      </c>
      <c r="O34" s="21">
        <v>14.027404391919299</v>
      </c>
      <c r="P34" s="21">
        <v>7.1816213352437996</v>
      </c>
      <c r="Q34" s="21">
        <v>7.8237127775425703</v>
      </c>
      <c r="AC34" s="109">
        <v>2010</v>
      </c>
      <c r="AD34" s="110">
        <v>29.754109523949001</v>
      </c>
      <c r="AE34" s="110">
        <v>19.117072247173098</v>
      </c>
      <c r="AF34" s="110">
        <v>51.128818228877897</v>
      </c>
    </row>
    <row r="35" spans="1:32">
      <c r="B35" s="77"/>
      <c r="C35" s="77"/>
      <c r="D35" s="77"/>
      <c r="E35" s="77"/>
      <c r="F35" s="77"/>
      <c r="G35" s="77"/>
      <c r="H35" s="77"/>
      <c r="AC35" s="109">
        <v>2011</v>
      </c>
      <c r="AD35" s="110">
        <v>25.343404114022199</v>
      </c>
      <c r="AE35" s="110">
        <v>25.557552334984901</v>
      </c>
      <c r="AF35" s="110">
        <v>49.099043550992903</v>
      </c>
    </row>
    <row r="36" spans="1:32">
      <c r="A36" s="4" t="s">
        <v>185</v>
      </c>
      <c r="B36" s="77">
        <v>1301.5773123833201</v>
      </c>
      <c r="C36" s="77">
        <v>1753.4379553158401</v>
      </c>
      <c r="D36" s="77">
        <v>1248</v>
      </c>
      <c r="E36" s="77">
        <v>933.77661909727397</v>
      </c>
      <c r="F36" s="77">
        <v>1032.2005039999999</v>
      </c>
      <c r="G36" s="77">
        <v>1414.5</v>
      </c>
      <c r="H36" s="77">
        <v>1720.6</v>
      </c>
      <c r="I36" s="77">
        <v>1723.7864136560599</v>
      </c>
      <c r="J36" s="24" t="s">
        <v>185</v>
      </c>
      <c r="K36" s="81"/>
      <c r="L36" s="81"/>
      <c r="M36" s="81"/>
      <c r="N36" s="81"/>
      <c r="O36" s="81"/>
      <c r="P36" s="81"/>
      <c r="Q36" s="81"/>
      <c r="AC36" s="109">
        <v>2012</v>
      </c>
      <c r="AD36" s="110">
        <v>22.6650151316611</v>
      </c>
      <c r="AE36" s="110">
        <v>27.347526483957999</v>
      </c>
      <c r="AF36" s="110">
        <v>49.987458384380801</v>
      </c>
    </row>
    <row r="37" spans="1:32">
      <c r="B37" s="77"/>
      <c r="C37" s="77"/>
      <c r="D37" s="77"/>
      <c r="E37" s="77"/>
      <c r="F37" s="77"/>
      <c r="G37" s="77"/>
      <c r="H37" s="77"/>
      <c r="AC37" s="111">
        <v>2013</v>
      </c>
      <c r="AD37" s="112">
        <v>21.261644374262001</v>
      </c>
      <c r="AE37" s="112">
        <v>28.137902259407799</v>
      </c>
      <c r="AF37" s="112">
        <v>50.6004533663302</v>
      </c>
    </row>
    <row r="38" spans="1:32" ht="26.4">
      <c r="A38" s="11" t="s">
        <v>158</v>
      </c>
      <c r="B38" s="12">
        <v>18706.0232637796</v>
      </c>
      <c r="C38" s="12">
        <v>19913.875009017102</v>
      </c>
      <c r="D38" s="12">
        <v>21591.913404076298</v>
      </c>
      <c r="E38" s="12">
        <v>22454.488811662599</v>
      </c>
      <c r="F38" s="12">
        <v>24251.944334566699</v>
      </c>
      <c r="G38" s="12">
        <v>27891.371196447999</v>
      </c>
      <c r="H38" s="12">
        <v>30098.9398271971</v>
      </c>
      <c r="I38" s="12">
        <v>32322.366039968001</v>
      </c>
      <c r="J38" s="25" t="s">
        <v>158</v>
      </c>
      <c r="K38" s="26">
        <v>6.4570204377765403</v>
      </c>
      <c r="L38" s="26">
        <v>8.4264784945137698</v>
      </c>
      <c r="M38" s="26">
        <v>3.9949002732821599</v>
      </c>
      <c r="N38" s="26">
        <v>8.00488284538676</v>
      </c>
      <c r="O38" s="26">
        <v>15.0067426004025</v>
      </c>
      <c r="P38" s="26">
        <v>7.9148802516753598</v>
      </c>
      <c r="Q38" s="26">
        <v>7.3870582337317598</v>
      </c>
    </row>
    <row r="39" spans="1:32">
      <c r="A39" s="4" t="s">
        <v>186</v>
      </c>
      <c r="B39" s="80"/>
      <c r="C39" s="80"/>
      <c r="D39" s="80"/>
      <c r="F39" s="15"/>
      <c r="G39" s="15"/>
      <c r="H39" s="15" t="s">
        <v>179</v>
      </c>
      <c r="J39" s="24" t="s">
        <v>187</v>
      </c>
    </row>
    <row r="40" spans="1:32">
      <c r="A40" s="16" t="s">
        <v>188</v>
      </c>
      <c r="F40" s="65"/>
      <c r="G40" s="65"/>
      <c r="H40" s="65"/>
      <c r="J40" s="27" t="s">
        <v>188</v>
      </c>
    </row>
    <row r="41" spans="1:32">
      <c r="A41" s="16" t="s">
        <v>189</v>
      </c>
      <c r="G41" s="15"/>
      <c r="H41" s="15"/>
      <c r="J41" s="27" t="s">
        <v>189</v>
      </c>
    </row>
    <row r="42" spans="1:32">
      <c r="F42" s="65"/>
      <c r="G42" s="65"/>
      <c r="H42" s="65"/>
    </row>
    <row r="43" spans="1:32">
      <c r="A43" s="3" t="s">
        <v>190</v>
      </c>
      <c r="F43" s="65"/>
      <c r="G43" s="65"/>
      <c r="H43" s="65"/>
      <c r="J43" s="19" t="s">
        <v>191</v>
      </c>
    </row>
    <row r="44" spans="1:32">
      <c r="F44" s="4" t="s">
        <v>172</v>
      </c>
    </row>
    <row r="45" spans="1:32">
      <c r="A45" s="3" t="s">
        <v>162</v>
      </c>
      <c r="B45" s="3">
        <v>2006</v>
      </c>
      <c r="C45" s="3">
        <v>2007</v>
      </c>
      <c r="D45" s="3">
        <v>2008</v>
      </c>
      <c r="E45" s="3">
        <v>2009</v>
      </c>
      <c r="F45" s="3">
        <v>2010</v>
      </c>
      <c r="G45" s="18" t="s">
        <v>127</v>
      </c>
      <c r="H45" s="18" t="s">
        <v>128</v>
      </c>
      <c r="I45" s="18" t="s">
        <v>129</v>
      </c>
      <c r="J45" s="19" t="s">
        <v>162</v>
      </c>
      <c r="K45" s="3">
        <v>2006</v>
      </c>
      <c r="L45" s="3">
        <v>2007</v>
      </c>
      <c r="M45" s="3">
        <v>2008</v>
      </c>
      <c r="N45" s="3">
        <v>2009</v>
      </c>
      <c r="O45" s="3">
        <v>2010</v>
      </c>
      <c r="P45" s="18" t="s">
        <v>127</v>
      </c>
      <c r="Q45" s="18" t="s">
        <v>128</v>
      </c>
      <c r="R45" s="18" t="s">
        <v>129</v>
      </c>
    </row>
    <row r="46" spans="1:32">
      <c r="A46" s="3" t="s">
        <v>131</v>
      </c>
      <c r="B46" s="7">
        <v>5415.0338278538902</v>
      </c>
      <c r="C46" s="7">
        <v>6319.8016024356002</v>
      </c>
      <c r="D46" s="7">
        <v>8874.9513068169399</v>
      </c>
      <c r="E46" s="7">
        <v>11342.8322662439</v>
      </c>
      <c r="F46" s="7">
        <v>12909.6237935753</v>
      </c>
      <c r="G46" s="7">
        <v>14154.7577361965</v>
      </c>
      <c r="H46" s="7">
        <v>15399.076945697199</v>
      </c>
      <c r="I46" s="7">
        <v>16687.416532826999</v>
      </c>
      <c r="J46" s="19" t="s">
        <v>131</v>
      </c>
      <c r="K46" s="21">
        <v>30.404927662886401</v>
      </c>
      <c r="L46" s="21">
        <v>29.0500533872018</v>
      </c>
      <c r="M46" s="21">
        <v>30.961901842183501</v>
      </c>
      <c r="N46" s="21">
        <v>31.806457895458799</v>
      </c>
      <c r="O46" s="21">
        <v>29.754109523949001</v>
      </c>
      <c r="P46" s="21">
        <v>25.343404114022199</v>
      </c>
      <c r="Q46" s="21">
        <v>22.6650151316611</v>
      </c>
      <c r="R46" s="21">
        <v>21.261644374262001</v>
      </c>
    </row>
    <row r="47" spans="1:32">
      <c r="B47" s="77"/>
      <c r="C47" s="77"/>
      <c r="D47" s="77"/>
      <c r="E47" s="77"/>
      <c r="F47" s="77"/>
      <c r="G47" s="77"/>
      <c r="H47" s="77"/>
      <c r="K47" s="81"/>
      <c r="L47" s="81"/>
      <c r="M47" s="81"/>
      <c r="N47" s="81"/>
      <c r="O47" s="81"/>
      <c r="P47" s="81"/>
      <c r="Q47" s="81"/>
    </row>
    <row r="48" spans="1:32">
      <c r="A48" s="4" t="s">
        <v>132</v>
      </c>
      <c r="B48" s="77">
        <v>3793.6819574757301</v>
      </c>
      <c r="C48" s="77">
        <v>4408.7781435247698</v>
      </c>
      <c r="D48" s="77">
        <v>6434.9820378384602</v>
      </c>
      <c r="E48" s="77">
        <v>8425.2615638106709</v>
      </c>
      <c r="F48" s="77">
        <v>9421.5535809743906</v>
      </c>
      <c r="G48" s="77">
        <v>10649.8609157274</v>
      </c>
      <c r="H48" s="77">
        <v>11477.035613051899</v>
      </c>
      <c r="I48" s="77">
        <v>12215.799831615899</v>
      </c>
      <c r="J48" s="24" t="s">
        <v>132</v>
      </c>
      <c r="K48" s="81">
        <v>21.301182810664301</v>
      </c>
      <c r="L48" s="81">
        <v>20.265705871583702</v>
      </c>
      <c r="M48" s="81">
        <v>22.449619758333899</v>
      </c>
      <c r="N48" s="81">
        <v>23.6252922460178</v>
      </c>
      <c r="O48" s="81">
        <v>21.7148029730795</v>
      </c>
      <c r="P48" s="81">
        <v>19.0680571137725</v>
      </c>
      <c r="Q48" s="81">
        <v>16.892388209614101</v>
      </c>
      <c r="R48" s="81">
        <v>15.564302074923299</v>
      </c>
    </row>
    <row r="49" spans="1:18">
      <c r="A49" s="4" t="s">
        <v>133</v>
      </c>
      <c r="B49" s="77">
        <v>537.18817130132504</v>
      </c>
      <c r="C49" s="77">
        <v>580.93800986017504</v>
      </c>
      <c r="D49" s="77">
        <v>706.41503815639203</v>
      </c>
      <c r="E49" s="77">
        <v>873.76476069564103</v>
      </c>
      <c r="F49" s="77">
        <v>1391.58222329718</v>
      </c>
      <c r="G49" s="77">
        <v>1995.69589807495</v>
      </c>
      <c r="H49" s="77">
        <v>2043.79216921855</v>
      </c>
      <c r="I49" s="77">
        <v>2189.5528739824599</v>
      </c>
      <c r="J49" s="24" t="s">
        <v>133</v>
      </c>
      <c r="K49" s="81">
        <v>3.01626324211685</v>
      </c>
      <c r="L49" s="81">
        <v>2.67038132883616</v>
      </c>
      <c r="M49" s="81">
        <v>2.46445893786938</v>
      </c>
      <c r="N49" s="81">
        <v>2.45012545537752</v>
      </c>
      <c r="O49" s="81">
        <v>3.2073196357720999</v>
      </c>
      <c r="P49" s="81">
        <v>3.5731962762084302</v>
      </c>
      <c r="Q49" s="81">
        <v>3.00814007259393</v>
      </c>
      <c r="R49" s="81">
        <v>2.7897364732090102</v>
      </c>
    </row>
    <row r="50" spans="1:18">
      <c r="A50" s="4" t="s">
        <v>135</v>
      </c>
      <c r="B50" s="77">
        <v>437.09725333260502</v>
      </c>
      <c r="C50" s="77">
        <v>501.03928080432502</v>
      </c>
      <c r="D50" s="77">
        <v>606.458140543284</v>
      </c>
      <c r="E50" s="77">
        <v>729.11437410507097</v>
      </c>
      <c r="F50" s="77">
        <v>873.03973916283803</v>
      </c>
      <c r="G50" s="77">
        <v>1003.815853851</v>
      </c>
      <c r="H50" s="77">
        <v>1159.4073111979001</v>
      </c>
      <c r="I50" s="77">
        <v>1342.73898006437</v>
      </c>
      <c r="J50" s="24" t="s">
        <v>135</v>
      </c>
      <c r="K50" s="81">
        <v>2.4542617445644401</v>
      </c>
      <c r="L50" s="81">
        <v>2.30311309944309</v>
      </c>
      <c r="M50" s="81">
        <v>2.1157408947665401</v>
      </c>
      <c r="N50" s="81">
        <v>2.0445110265768101</v>
      </c>
      <c r="O50" s="81">
        <v>2.0121825727205702</v>
      </c>
      <c r="P50" s="81">
        <v>1.7972833809195199</v>
      </c>
      <c r="Q50" s="81">
        <v>1.70646489687173</v>
      </c>
      <c r="R50" s="81">
        <v>1.7108003881504099</v>
      </c>
    </row>
    <row r="51" spans="1:18">
      <c r="A51" s="4" t="s">
        <v>136</v>
      </c>
      <c r="B51" s="77">
        <v>736.00308898936498</v>
      </c>
      <c r="C51" s="77">
        <v>910.23389659034797</v>
      </c>
      <c r="D51" s="77">
        <v>1071.50374936968</v>
      </c>
      <c r="E51" s="77">
        <v>1314.0593416210099</v>
      </c>
      <c r="F51" s="77">
        <v>1614.18469061928</v>
      </c>
      <c r="G51" s="77">
        <v>1549.2298986687599</v>
      </c>
      <c r="H51" s="77">
        <v>1705.2540811476099</v>
      </c>
      <c r="I51" s="77">
        <v>1917.59946070305</v>
      </c>
      <c r="J51" s="24" t="s">
        <v>136</v>
      </c>
      <c r="K51" s="81">
        <v>4.1325911142556198</v>
      </c>
      <c r="L51" s="81">
        <v>4.1840464233243804</v>
      </c>
      <c r="M51" s="81">
        <v>3.7381381333363399</v>
      </c>
      <c r="N51" s="81">
        <v>3.6847563413051598</v>
      </c>
      <c r="O51" s="81">
        <v>3.7203739508249898</v>
      </c>
      <c r="P51" s="81">
        <v>2.7738206558693301</v>
      </c>
      <c r="Q51" s="81">
        <v>2.50986534380147</v>
      </c>
      <c r="R51" s="81">
        <v>2.4432372563806202</v>
      </c>
    </row>
    <row r="52" spans="1:18">
      <c r="A52" s="4" t="s">
        <v>137</v>
      </c>
      <c r="B52" s="77">
        <v>448.251528056187</v>
      </c>
      <c r="C52" s="77">
        <v>499.75028151615601</v>
      </c>
      <c r="D52" s="77">
        <v>762.00737906552695</v>
      </c>
      <c r="E52" s="77">
        <v>874.39698670710504</v>
      </c>
      <c r="F52" s="77">
        <v>1000.84578281876</v>
      </c>
      <c r="G52" s="77">
        <v>951.85106794939804</v>
      </c>
      <c r="H52" s="77">
        <v>1057.3799402997399</v>
      </c>
      <c r="I52" s="77">
        <v>1211.27826044365</v>
      </c>
      <c r="J52" s="24" t="s">
        <v>137</v>
      </c>
      <c r="K52" s="81">
        <v>2.5168919934020302</v>
      </c>
      <c r="L52" s="81">
        <v>2.2971879928506702</v>
      </c>
      <c r="M52" s="81">
        <v>2.6584030557468199</v>
      </c>
      <c r="N52" s="81">
        <v>2.4518982815590298</v>
      </c>
      <c r="O52" s="81">
        <v>2.3067500273239698</v>
      </c>
      <c r="P52" s="81">
        <v>1.7042429634607901</v>
      </c>
      <c r="Q52" s="81">
        <v>1.5562966813738199</v>
      </c>
      <c r="R52" s="81">
        <v>1.54330465480775</v>
      </c>
    </row>
    <row r="53" spans="1:18">
      <c r="B53" s="77"/>
      <c r="C53" s="77"/>
      <c r="D53" s="77"/>
      <c r="E53" s="77"/>
      <c r="F53" s="77"/>
      <c r="G53" s="77"/>
      <c r="H53" s="77"/>
      <c r="K53" s="81"/>
      <c r="L53" s="81"/>
      <c r="M53" s="81"/>
      <c r="N53" s="81"/>
      <c r="O53" s="81"/>
      <c r="P53" s="81"/>
      <c r="Q53" s="81"/>
    </row>
    <row r="54" spans="1:18">
      <c r="A54" s="3" t="s">
        <v>138</v>
      </c>
      <c r="B54" s="7">
        <v>3704.3144819778099</v>
      </c>
      <c r="C54" s="7">
        <v>4513.4517737775896</v>
      </c>
      <c r="D54" s="7">
        <v>5854.5165704319897</v>
      </c>
      <c r="E54" s="7">
        <v>6775.7119140660698</v>
      </c>
      <c r="F54" s="7">
        <v>8294.4579654437002</v>
      </c>
      <c r="G54" s="7">
        <v>14274.3634597894</v>
      </c>
      <c r="H54" s="7">
        <v>18580.471363228098</v>
      </c>
      <c r="I54" s="7">
        <v>22084.3170498664</v>
      </c>
      <c r="J54" s="19" t="s">
        <v>138</v>
      </c>
      <c r="K54" s="21">
        <v>20.7993924776192</v>
      </c>
      <c r="L54" s="21">
        <v>20.746856189009002</v>
      </c>
      <c r="M54" s="21">
        <v>20.4245590900222</v>
      </c>
      <c r="N54" s="21">
        <v>18.9997868828459</v>
      </c>
      <c r="O54" s="21">
        <v>19.117072247173098</v>
      </c>
      <c r="P54" s="21">
        <v>25.557552334984901</v>
      </c>
      <c r="Q54" s="21">
        <v>27.347526483957999</v>
      </c>
      <c r="R54" s="21">
        <v>28.137902259407799</v>
      </c>
    </row>
    <row r="55" spans="1:18">
      <c r="A55" s="4" t="s">
        <v>179</v>
      </c>
      <c r="B55" s="77"/>
      <c r="C55" s="77"/>
      <c r="D55" s="77"/>
      <c r="E55" s="77"/>
      <c r="F55" s="77"/>
      <c r="G55" s="77"/>
      <c r="H55" s="77"/>
      <c r="J55" s="24" t="s">
        <v>179</v>
      </c>
      <c r="K55" s="81"/>
      <c r="L55" s="81"/>
      <c r="M55" s="81"/>
      <c r="N55" s="81"/>
      <c r="O55" s="81"/>
      <c r="P55" s="81"/>
      <c r="Q55" s="81"/>
    </row>
    <row r="56" spans="1:18">
      <c r="A56" s="4" t="s">
        <v>139</v>
      </c>
      <c r="B56" s="77">
        <v>497.44519969573003</v>
      </c>
      <c r="C56" s="77">
        <v>601.61411156516203</v>
      </c>
      <c r="D56" s="77">
        <v>693.22622251940095</v>
      </c>
      <c r="E56" s="77">
        <v>740.030465518955</v>
      </c>
      <c r="F56" s="77">
        <v>1012.70022576</v>
      </c>
      <c r="G56" s="77">
        <v>4689.8505321098401</v>
      </c>
      <c r="H56" s="77">
        <v>5956.1101757795004</v>
      </c>
      <c r="I56" s="77">
        <v>6188.3984726348999</v>
      </c>
      <c r="J56" s="24" t="s">
        <v>139</v>
      </c>
      <c r="K56" s="81">
        <v>2.7931100328865401</v>
      </c>
      <c r="L56" s="81">
        <v>2.7654225811023001</v>
      </c>
      <c r="M56" s="81">
        <v>2.4184473259686499</v>
      </c>
      <c r="N56" s="81">
        <v>2.0751208596228201</v>
      </c>
      <c r="O56" s="81">
        <v>2.3340721553161501</v>
      </c>
      <c r="P56" s="81">
        <v>8.3969488905967804</v>
      </c>
      <c r="Q56" s="81">
        <v>8.7664557905598208</v>
      </c>
      <c r="R56" s="81">
        <v>7.8847152471179696</v>
      </c>
    </row>
    <row r="57" spans="1:18">
      <c r="A57" s="4" t="s">
        <v>118</v>
      </c>
      <c r="B57" s="77">
        <v>0</v>
      </c>
      <c r="C57" s="77">
        <v>0</v>
      </c>
      <c r="D57" s="77">
        <v>0</v>
      </c>
      <c r="E57" s="77">
        <v>0</v>
      </c>
      <c r="F57" s="77">
        <v>177.51</v>
      </c>
      <c r="G57" s="77">
        <v>3746.25</v>
      </c>
      <c r="H57" s="77">
        <v>4645.3500000000004</v>
      </c>
      <c r="I57" s="77">
        <v>4784.7105000000001</v>
      </c>
      <c r="J57" s="24" t="s">
        <v>118</v>
      </c>
      <c r="K57" s="81"/>
      <c r="L57" s="81"/>
      <c r="M57" s="81"/>
      <c r="N57" s="81"/>
      <c r="O57" s="81">
        <v>0.40912516631388601</v>
      </c>
      <c r="P57" s="81">
        <v>6.7074781095947804</v>
      </c>
      <c r="Q57" s="81">
        <v>6.8372233227447703</v>
      </c>
      <c r="R57" s="81">
        <v>6.0962589915985896</v>
      </c>
    </row>
    <row r="58" spans="1:18">
      <c r="A58" s="4" t="s">
        <v>141</v>
      </c>
      <c r="B58" s="77">
        <v>1823.4832603298701</v>
      </c>
      <c r="C58" s="77">
        <v>1990.4500738709601</v>
      </c>
      <c r="D58" s="77">
        <v>2276.7091261876699</v>
      </c>
      <c r="E58" s="77">
        <v>2478.4220635269598</v>
      </c>
      <c r="F58" s="77">
        <v>2941.4726095071401</v>
      </c>
      <c r="G58" s="77">
        <v>3842.4603771622201</v>
      </c>
      <c r="H58" s="77">
        <v>4680.1167393835904</v>
      </c>
      <c r="I58" s="77">
        <v>4929.4242180321799</v>
      </c>
      <c r="J58" s="24" t="s">
        <v>141</v>
      </c>
      <c r="K58" s="81">
        <v>10.2386944176833</v>
      </c>
      <c r="L58" s="81">
        <v>9.1494455914924409</v>
      </c>
      <c r="M58" s="81">
        <v>7.9427190134644503</v>
      </c>
      <c r="N58" s="81">
        <v>6.9497481017455502</v>
      </c>
      <c r="O58" s="81">
        <v>6.77950803094107</v>
      </c>
      <c r="P58" s="81">
        <v>6.8797381025828299</v>
      </c>
      <c r="Q58" s="81">
        <v>6.8883944855999397</v>
      </c>
      <c r="R58" s="81">
        <v>6.2806405345908702</v>
      </c>
    </row>
    <row r="59" spans="1:18">
      <c r="A59" s="4" t="s">
        <v>142</v>
      </c>
      <c r="B59" s="77">
        <v>142.71911509884299</v>
      </c>
      <c r="C59" s="77">
        <v>129.96883236546401</v>
      </c>
      <c r="D59" s="77">
        <v>155.21331974316601</v>
      </c>
      <c r="E59" s="77">
        <v>166.861132324789</v>
      </c>
      <c r="F59" s="77">
        <v>265.99253951600002</v>
      </c>
      <c r="G59" s="77">
        <v>279.69647515186398</v>
      </c>
      <c r="H59" s="77">
        <v>329.32805527461198</v>
      </c>
      <c r="I59" s="77">
        <v>541.589962018135</v>
      </c>
      <c r="J59" s="24" t="s">
        <v>142</v>
      </c>
      <c r="K59" s="81">
        <v>0.80135498847128295</v>
      </c>
      <c r="L59" s="81">
        <v>0.59742405796946796</v>
      </c>
      <c r="M59" s="81">
        <v>0.54149024646434396</v>
      </c>
      <c r="N59" s="81">
        <v>0.46789562387088601</v>
      </c>
      <c r="O59" s="81">
        <v>0.61305978236570602</v>
      </c>
      <c r="P59" s="81">
        <v>0.50078291208860903</v>
      </c>
      <c r="Q59" s="81">
        <v>0.48471901156161801</v>
      </c>
      <c r="R59" s="81">
        <v>0.690046487809992</v>
      </c>
    </row>
    <row r="60" spans="1:18">
      <c r="A60" s="4" t="s">
        <v>143</v>
      </c>
      <c r="B60" s="77">
        <v>224.361360030822</v>
      </c>
      <c r="C60" s="77">
        <v>226.96636816948899</v>
      </c>
      <c r="D60" s="77">
        <v>228.88780012856199</v>
      </c>
      <c r="E60" s="77">
        <v>246.397948406452</v>
      </c>
      <c r="F60" s="77">
        <v>368.30223197999999</v>
      </c>
      <c r="G60" s="77">
        <v>467.42226993585803</v>
      </c>
      <c r="H60" s="77">
        <v>505.32741149403699</v>
      </c>
      <c r="I60" s="77">
        <v>569.09491818257004</v>
      </c>
      <c r="J60" s="24" t="s">
        <v>143</v>
      </c>
      <c r="K60" s="81">
        <v>1.2597688470558499</v>
      </c>
      <c r="L60" s="81">
        <v>1.04328988901834</v>
      </c>
      <c r="M60" s="81">
        <v>0.79851723749857895</v>
      </c>
      <c r="N60" s="81">
        <v>0.69092496367421397</v>
      </c>
      <c r="O60" s="81">
        <v>0.84886322974814399</v>
      </c>
      <c r="P60" s="81">
        <v>0.83689680174357695</v>
      </c>
      <c r="Q60" s="81">
        <v>0.74376233512852097</v>
      </c>
      <c r="R60" s="81">
        <v>0.72509089359608203</v>
      </c>
    </row>
    <row r="61" spans="1:18">
      <c r="A61" s="4" t="s">
        <v>144</v>
      </c>
      <c r="B61" s="77">
        <v>1016.30554682255</v>
      </c>
      <c r="C61" s="77">
        <v>1564.4523878065199</v>
      </c>
      <c r="D61" s="77">
        <v>2500.4801018531898</v>
      </c>
      <c r="E61" s="77">
        <v>3144.0003042889098</v>
      </c>
      <c r="F61" s="77">
        <v>3705.9903586805599</v>
      </c>
      <c r="G61" s="77">
        <v>4994.9338054296504</v>
      </c>
      <c r="H61" s="77">
        <v>7109.5889812963496</v>
      </c>
      <c r="I61" s="77">
        <v>9855.8094789986499</v>
      </c>
      <c r="J61" s="24" t="s">
        <v>144</v>
      </c>
      <c r="K61" s="81">
        <v>5.7064641915222101</v>
      </c>
      <c r="L61" s="81">
        <v>7.1912740694264103</v>
      </c>
      <c r="M61" s="81">
        <v>8.7233852666261704</v>
      </c>
      <c r="N61" s="81">
        <v>8.8160973339324098</v>
      </c>
      <c r="O61" s="81">
        <v>8.5415690488019909</v>
      </c>
      <c r="P61" s="81">
        <v>8.9431856279731399</v>
      </c>
      <c r="Q61" s="81">
        <v>10.464194861108099</v>
      </c>
      <c r="R61" s="81">
        <v>12.557409096292901</v>
      </c>
    </row>
    <row r="62" spans="1:18">
      <c r="B62" s="77"/>
      <c r="C62" s="77"/>
      <c r="D62" s="77"/>
      <c r="E62" s="77"/>
      <c r="F62" s="77"/>
      <c r="G62" s="77"/>
      <c r="H62" s="77"/>
      <c r="K62" s="81"/>
      <c r="L62" s="81"/>
      <c r="M62" s="81"/>
      <c r="N62" s="81"/>
      <c r="O62" s="81"/>
      <c r="P62" s="81"/>
      <c r="Q62" s="81"/>
    </row>
    <row r="63" spans="1:18">
      <c r="A63" s="3" t="s">
        <v>145</v>
      </c>
      <c r="B63" s="7">
        <v>8690.3761134358101</v>
      </c>
      <c r="C63" s="7">
        <v>10921.617495107899</v>
      </c>
      <c r="D63" s="7">
        <v>13934.634709386801</v>
      </c>
      <c r="E63" s="7">
        <v>17543.4974828183</v>
      </c>
      <c r="F63" s="7">
        <v>22183.618293588399</v>
      </c>
      <c r="G63" s="7">
        <v>27422.719671614301</v>
      </c>
      <c r="H63" s="7">
        <v>33962.5062462731</v>
      </c>
      <c r="I63" s="7">
        <v>39714.277372450299</v>
      </c>
      <c r="J63" s="19" t="s">
        <v>145</v>
      </c>
      <c r="K63" s="21">
        <v>48.795679859494498</v>
      </c>
      <c r="L63" s="21">
        <v>50.203090423789199</v>
      </c>
      <c r="M63" s="21">
        <v>48.613539067794299</v>
      </c>
      <c r="N63" s="21">
        <v>49.193755221695298</v>
      </c>
      <c r="O63" s="21">
        <v>51.128818228877897</v>
      </c>
      <c r="P63" s="21">
        <v>49.099043550992903</v>
      </c>
      <c r="Q63" s="21">
        <v>49.987458384380801</v>
      </c>
      <c r="R63" s="21">
        <v>50.6004533663302</v>
      </c>
    </row>
    <row r="64" spans="1:18">
      <c r="B64" s="77"/>
      <c r="C64" s="77"/>
      <c r="D64" s="77"/>
      <c r="E64" s="77"/>
      <c r="F64" s="77"/>
      <c r="G64" s="77"/>
      <c r="H64" s="77"/>
      <c r="K64" s="81"/>
      <c r="L64" s="81"/>
      <c r="M64" s="81"/>
      <c r="N64" s="81"/>
      <c r="O64" s="81"/>
      <c r="P64" s="81"/>
      <c r="Q64" s="81"/>
    </row>
    <row r="65" spans="1:18">
      <c r="A65" s="4" t="s">
        <v>146</v>
      </c>
      <c r="B65" s="77">
        <v>1140.69923531022</v>
      </c>
      <c r="C65" s="77">
        <v>1334.91005639487</v>
      </c>
      <c r="D65" s="77">
        <v>1710.2913756892201</v>
      </c>
      <c r="E65" s="77">
        <v>2108.93202162431</v>
      </c>
      <c r="F65" s="77">
        <v>2701.0210230492598</v>
      </c>
      <c r="G65" s="77">
        <v>3282.32411646739</v>
      </c>
      <c r="H65" s="77">
        <v>3784.1327202735702</v>
      </c>
      <c r="I65" s="77">
        <v>4263.3931292962197</v>
      </c>
      <c r="J65" s="24" t="s">
        <v>146</v>
      </c>
      <c r="K65" s="81">
        <v>6.40492355861472</v>
      </c>
      <c r="L65" s="81">
        <v>6.1361433229863396</v>
      </c>
      <c r="M65" s="81">
        <v>5.9666663922931296</v>
      </c>
      <c r="N65" s="81">
        <v>5.9136603606315203</v>
      </c>
      <c r="O65" s="81">
        <v>6.2253150542072699</v>
      </c>
      <c r="P65" s="81">
        <v>5.8768414173640497</v>
      </c>
      <c r="Q65" s="81">
        <v>5.5696471722079197</v>
      </c>
      <c r="R65" s="81">
        <v>5.4320420638180096</v>
      </c>
    </row>
    <row r="66" spans="1:18">
      <c r="A66" s="4" t="s">
        <v>147</v>
      </c>
      <c r="B66" s="77">
        <v>894.08203413493095</v>
      </c>
      <c r="C66" s="77">
        <v>1209.9018783635399</v>
      </c>
      <c r="D66" s="77">
        <v>1715.6192627299499</v>
      </c>
      <c r="E66" s="77">
        <v>2195.5552793974798</v>
      </c>
      <c r="F66" s="77">
        <v>2592.7517740984899</v>
      </c>
      <c r="G66" s="77">
        <v>3007.4342580902999</v>
      </c>
      <c r="H66" s="77">
        <v>3611.2211954289501</v>
      </c>
      <c r="I66" s="77">
        <v>4158.9072697413403</v>
      </c>
      <c r="J66" s="24" t="s">
        <v>147</v>
      </c>
      <c r="K66" s="81">
        <v>5.0201901662602797</v>
      </c>
      <c r="L66" s="81">
        <v>5.5615217645742003</v>
      </c>
      <c r="M66" s="81">
        <v>5.9852537072967102</v>
      </c>
      <c r="N66" s="81">
        <v>6.1565608052875804</v>
      </c>
      <c r="O66" s="81">
        <v>5.9757760170619498</v>
      </c>
      <c r="P66" s="81">
        <v>5.3846645184347404</v>
      </c>
      <c r="Q66" s="81">
        <v>5.3151486499353302</v>
      </c>
      <c r="R66" s="81">
        <v>5.2989153342475799</v>
      </c>
    </row>
    <row r="67" spans="1:18">
      <c r="A67" s="4" t="s">
        <v>148</v>
      </c>
      <c r="B67" s="77">
        <v>2357.2216847258701</v>
      </c>
      <c r="C67" s="77">
        <v>2848.7579081732301</v>
      </c>
      <c r="D67" s="77">
        <v>3262.4582229018902</v>
      </c>
      <c r="E67" s="77">
        <v>3757.7169599604099</v>
      </c>
      <c r="F67" s="77">
        <v>4578.4487588046504</v>
      </c>
      <c r="G67" s="77">
        <v>5996.8521842823302</v>
      </c>
      <c r="H67" s="77">
        <v>7703.9161270601398</v>
      </c>
      <c r="I67" s="77">
        <v>9557.7479842952507</v>
      </c>
      <c r="J67" s="24" t="s">
        <v>148</v>
      </c>
      <c r="K67" s="81">
        <v>13.2355876413578</v>
      </c>
      <c r="L67" s="81">
        <v>13.0948049520656</v>
      </c>
      <c r="M67" s="81">
        <v>11.3816862503938</v>
      </c>
      <c r="N67" s="81">
        <v>10.537021395063899</v>
      </c>
      <c r="O67" s="81">
        <v>10.5524117509186</v>
      </c>
      <c r="P67" s="81">
        <v>10.737071672352201</v>
      </c>
      <c r="Q67" s="81">
        <v>11.338950783128301</v>
      </c>
      <c r="R67" s="81">
        <v>12.1776452491103</v>
      </c>
    </row>
    <row r="68" spans="1:18">
      <c r="A68" s="4" t="s">
        <v>149</v>
      </c>
      <c r="B68" s="77">
        <v>483.03722895626902</v>
      </c>
      <c r="C68" s="77">
        <v>511.39006518431501</v>
      </c>
      <c r="D68" s="77">
        <v>621.50001706947603</v>
      </c>
      <c r="E68" s="77">
        <v>656.54133384602198</v>
      </c>
      <c r="F68" s="77">
        <v>831.09811169498403</v>
      </c>
      <c r="G68" s="77">
        <v>988.91533212474405</v>
      </c>
      <c r="H68" s="77">
        <v>1232.5247350403499</v>
      </c>
      <c r="I68" s="77">
        <v>1691.7840344794599</v>
      </c>
      <c r="J68" s="24" t="s">
        <v>149</v>
      </c>
      <c r="K68" s="81">
        <v>2.71221057370885</v>
      </c>
      <c r="L68" s="81">
        <v>2.3506922574220699</v>
      </c>
      <c r="M68" s="81">
        <v>2.1682172507966202</v>
      </c>
      <c r="N68" s="81">
        <v>1.8410088240260101</v>
      </c>
      <c r="O68" s="81">
        <v>1.91551548177774</v>
      </c>
      <c r="P68" s="81">
        <v>1.7706047227145501</v>
      </c>
      <c r="Q68" s="81">
        <v>1.81408222508051</v>
      </c>
      <c r="R68" s="81">
        <v>2.1555230210978</v>
      </c>
    </row>
    <row r="69" spans="1:18">
      <c r="A69" s="4" t="s">
        <v>164</v>
      </c>
      <c r="B69" s="77">
        <v>472.85610000000003</v>
      </c>
      <c r="C69" s="77">
        <v>738.89503776796403</v>
      </c>
      <c r="D69" s="77">
        <v>1088.6849002244201</v>
      </c>
      <c r="E69" s="77">
        <v>1547.2447221114101</v>
      </c>
      <c r="F69" s="77">
        <v>2239.93982466334</v>
      </c>
      <c r="G69" s="77">
        <v>2465.9497529718701</v>
      </c>
      <c r="H69" s="77">
        <v>3384.9599069094302</v>
      </c>
      <c r="I69" s="77">
        <v>4061.8075200436701</v>
      </c>
      <c r="J69" s="24" t="s">
        <v>164</v>
      </c>
      <c r="K69" s="81">
        <v>2.65504445078464</v>
      </c>
      <c r="L69" s="81">
        <v>3.39645793412652</v>
      </c>
      <c r="M69" s="81">
        <v>3.7980777417814902</v>
      </c>
      <c r="N69" s="81">
        <v>4.33863191773212</v>
      </c>
      <c r="O69" s="81">
        <v>5.1626148008477699</v>
      </c>
      <c r="P69" s="81">
        <v>4.4151628928714004</v>
      </c>
      <c r="Q69" s="81">
        <v>4.9821276808156796</v>
      </c>
      <c r="R69" s="81">
        <v>5.1751993388542497</v>
      </c>
    </row>
    <row r="70" spans="1:18">
      <c r="A70" s="4" t="s">
        <v>182</v>
      </c>
      <c r="B70" s="77">
        <v>913.92707483695096</v>
      </c>
      <c r="C70" s="77">
        <v>1017.64399608794</v>
      </c>
      <c r="D70" s="77">
        <v>1185.14793064785</v>
      </c>
      <c r="E70" s="77">
        <v>1462.1670138192901</v>
      </c>
      <c r="F70" s="77">
        <v>1944.8306617025801</v>
      </c>
      <c r="G70" s="77">
        <v>2590.61743749479</v>
      </c>
      <c r="H70" s="77">
        <v>3279.1233255765101</v>
      </c>
      <c r="I70" s="77">
        <v>3712.9883876492599</v>
      </c>
      <c r="J70" s="24" t="s">
        <v>182</v>
      </c>
      <c r="K70" s="81">
        <v>5.1316182840142703</v>
      </c>
      <c r="L70" s="81">
        <v>4.6777753915766596</v>
      </c>
      <c r="M70" s="81">
        <v>4.1346067858423599</v>
      </c>
      <c r="N70" s="81">
        <v>4.1000653513650498</v>
      </c>
      <c r="O70" s="81">
        <v>4.4824470053597798</v>
      </c>
      <c r="P70" s="81">
        <v>4.6383743082631499</v>
      </c>
      <c r="Q70" s="81">
        <v>4.8263529077008398</v>
      </c>
      <c r="R70" s="81">
        <v>4.7307645559554699</v>
      </c>
    </row>
    <row r="71" spans="1:18">
      <c r="A71" s="4" t="s">
        <v>152</v>
      </c>
      <c r="B71" s="77">
        <v>862.13806675830995</v>
      </c>
      <c r="C71" s="77">
        <v>1289.4461006720501</v>
      </c>
      <c r="D71" s="77">
        <v>1799.0260278000001</v>
      </c>
      <c r="E71" s="77">
        <v>2478.6946579999999</v>
      </c>
      <c r="F71" s="77">
        <v>3023.5869011432401</v>
      </c>
      <c r="G71" s="77">
        <v>3896.7987981934102</v>
      </c>
      <c r="H71" s="77">
        <v>4870.6867538379101</v>
      </c>
      <c r="I71" s="77">
        <v>5198.0315173995104</v>
      </c>
      <c r="J71" s="24" t="s">
        <v>152</v>
      </c>
      <c r="K71" s="81">
        <v>4.8408276639697503</v>
      </c>
      <c r="L71" s="81">
        <v>5.9271604428224602</v>
      </c>
      <c r="M71" s="81">
        <v>6.2762335655286599</v>
      </c>
      <c r="N71" s="81">
        <v>6.9505124844346096</v>
      </c>
      <c r="O71" s="81">
        <v>6.9687651050347501</v>
      </c>
      <c r="P71" s="81">
        <v>6.9770283980987804</v>
      </c>
      <c r="Q71" s="81">
        <v>7.1688835224740002</v>
      </c>
      <c r="R71" s="81">
        <v>6.6228764261828701</v>
      </c>
    </row>
    <row r="72" spans="1:18">
      <c r="A72" s="4" t="s">
        <v>153</v>
      </c>
      <c r="B72" s="77">
        <v>654.95995300000004</v>
      </c>
      <c r="C72" s="77">
        <v>855.90166658040005</v>
      </c>
      <c r="D72" s="77">
        <v>1131.8424571574899</v>
      </c>
      <c r="E72" s="77">
        <v>1505.64629351132</v>
      </c>
      <c r="F72" s="77">
        <v>1876.8533126956199</v>
      </c>
      <c r="G72" s="77">
        <v>2306.6377064764201</v>
      </c>
      <c r="H72" s="77">
        <v>2731.9125004194698</v>
      </c>
      <c r="I72" s="77">
        <v>3248.5653725142201</v>
      </c>
      <c r="J72" s="24" t="s">
        <v>153</v>
      </c>
      <c r="K72" s="81">
        <v>3.6775411984720399</v>
      </c>
      <c r="L72" s="81">
        <v>3.9342989974199898</v>
      </c>
      <c r="M72" s="81">
        <v>3.94864082605259</v>
      </c>
      <c r="N72" s="81">
        <v>4.2219856836408702</v>
      </c>
      <c r="O72" s="81">
        <v>4.3257727660603003</v>
      </c>
      <c r="P72" s="81">
        <v>4.1299224352236203</v>
      </c>
      <c r="Q72" s="81">
        <v>4.0209447864135202</v>
      </c>
      <c r="R72" s="81">
        <v>4.1390374322512598</v>
      </c>
    </row>
    <row r="73" spans="1:18">
      <c r="A73" s="4" t="s">
        <v>154</v>
      </c>
      <c r="B73" s="77">
        <v>249.83920972583701</v>
      </c>
      <c r="C73" s="77">
        <v>308.01599573628403</v>
      </c>
      <c r="D73" s="77">
        <v>380.88031999996701</v>
      </c>
      <c r="E73" s="77">
        <v>513.153360043872</v>
      </c>
      <c r="F73" s="77">
        <v>673.58471741620895</v>
      </c>
      <c r="G73" s="77">
        <v>728.48187188562997</v>
      </c>
      <c r="H73" s="77">
        <v>872.49545313869999</v>
      </c>
      <c r="I73" s="77">
        <v>1064.7333942261</v>
      </c>
      <c r="J73" s="24" t="s">
        <v>154</v>
      </c>
      <c r="K73" s="81">
        <v>1.4028246804281499</v>
      </c>
      <c r="L73" s="81">
        <v>1.4158484210647899</v>
      </c>
      <c r="M73" s="81">
        <v>1.3287711305413299</v>
      </c>
      <c r="N73" s="81">
        <v>1.4389343293668799</v>
      </c>
      <c r="O73" s="81">
        <v>1.55247850565826</v>
      </c>
      <c r="P73" s="81">
        <v>1.3043113003428699</v>
      </c>
      <c r="Q73" s="81">
        <v>1.2841758449177501</v>
      </c>
      <c r="R73" s="81">
        <v>1.35659002320123</v>
      </c>
    </row>
    <row r="74" spans="1:18">
      <c r="A74" s="4" t="s">
        <v>184</v>
      </c>
      <c r="B74" s="77">
        <v>661.615525987414</v>
      </c>
      <c r="C74" s="77">
        <v>806.75479014733503</v>
      </c>
      <c r="D74" s="77">
        <v>1039.1841951665101</v>
      </c>
      <c r="E74" s="77">
        <v>1317.8458405041999</v>
      </c>
      <c r="F74" s="77">
        <v>1721.5032083200001</v>
      </c>
      <c r="G74" s="77">
        <v>2158.7082136274098</v>
      </c>
      <c r="H74" s="77">
        <v>2491.5335285880501</v>
      </c>
      <c r="I74" s="77">
        <v>2756.3187628052201</v>
      </c>
      <c r="J74" s="24" t="s">
        <v>184</v>
      </c>
      <c r="K74" s="81">
        <v>3.7149116418839498</v>
      </c>
      <c r="L74" s="81">
        <v>3.7083869397306302</v>
      </c>
      <c r="M74" s="81">
        <v>3.6253854172675899</v>
      </c>
      <c r="N74" s="81">
        <v>3.6953740701468201</v>
      </c>
      <c r="O74" s="81">
        <v>3.9677217419514901</v>
      </c>
      <c r="P74" s="81">
        <v>3.8650618853275298</v>
      </c>
      <c r="Q74" s="81">
        <v>3.6671448117069301</v>
      </c>
      <c r="R74" s="81">
        <v>3.5118599216113902</v>
      </c>
    </row>
    <row r="75" spans="1:18">
      <c r="B75" s="77"/>
      <c r="C75" s="77"/>
      <c r="D75" s="77"/>
      <c r="E75" s="77"/>
      <c r="F75" s="77"/>
      <c r="G75" s="77"/>
      <c r="K75" s="81"/>
      <c r="L75" s="81"/>
      <c r="M75" s="81"/>
      <c r="N75" s="81"/>
      <c r="O75" s="81"/>
      <c r="P75" s="81"/>
      <c r="Q75" s="81"/>
    </row>
    <row r="76" spans="1:18">
      <c r="A76" s="3" t="s">
        <v>156</v>
      </c>
      <c r="B76" s="7">
        <v>17809.7244232675</v>
      </c>
      <c r="C76" s="7">
        <v>21754.870871321102</v>
      </c>
      <c r="D76" s="7">
        <v>28664.102586635701</v>
      </c>
      <c r="E76" s="7">
        <v>35662.041663128199</v>
      </c>
      <c r="F76" s="7">
        <v>43387.700052607397</v>
      </c>
      <c r="G76" s="7">
        <v>55851.840867600302</v>
      </c>
      <c r="H76" s="7">
        <v>67942.054555198396</v>
      </c>
      <c r="I76" s="7">
        <v>78486.010955143705</v>
      </c>
      <c r="J76" s="19" t="s">
        <v>156</v>
      </c>
      <c r="K76" s="21">
        <v>100</v>
      </c>
      <c r="L76" s="21">
        <v>100</v>
      </c>
      <c r="M76" s="21">
        <v>100</v>
      </c>
      <c r="N76" s="21">
        <v>100</v>
      </c>
      <c r="O76" s="21">
        <v>100</v>
      </c>
      <c r="P76" s="21">
        <v>100</v>
      </c>
      <c r="Q76" s="21">
        <v>100</v>
      </c>
      <c r="R76" s="21">
        <v>100</v>
      </c>
    </row>
    <row r="77" spans="1:18">
      <c r="B77" s="77"/>
      <c r="C77" s="77"/>
      <c r="D77" s="77"/>
      <c r="E77" s="77"/>
      <c r="F77" s="77"/>
      <c r="G77" s="77"/>
      <c r="H77" s="77"/>
    </row>
    <row r="78" spans="1:18">
      <c r="A78" s="4" t="s">
        <v>185</v>
      </c>
      <c r="B78" s="77">
        <v>895.360212383315</v>
      </c>
      <c r="C78" s="77">
        <v>1399.5772845737699</v>
      </c>
      <c r="D78" s="77">
        <v>1514.495377</v>
      </c>
      <c r="E78" s="77">
        <v>935.55028999999899</v>
      </c>
      <c r="F78" s="77">
        <v>2654.4</v>
      </c>
      <c r="G78" s="77">
        <v>3964.48</v>
      </c>
      <c r="H78" s="77">
        <v>5167</v>
      </c>
      <c r="I78" s="77">
        <v>6290.1102447735902</v>
      </c>
      <c r="J78" s="24" t="s">
        <v>186</v>
      </c>
    </row>
    <row r="79" spans="1:18">
      <c r="B79" s="77"/>
      <c r="C79" s="77"/>
      <c r="D79" s="77"/>
      <c r="E79" s="77"/>
      <c r="F79" s="77"/>
      <c r="G79" s="77"/>
      <c r="J79" s="27" t="s">
        <v>188</v>
      </c>
    </row>
    <row r="80" spans="1:18" ht="26.4">
      <c r="A80" s="64" t="s">
        <v>158</v>
      </c>
      <c r="B80" s="7">
        <v>18705.084635650801</v>
      </c>
      <c r="C80" s="7">
        <v>23169.488125808701</v>
      </c>
      <c r="D80" s="7">
        <v>30265.889634601299</v>
      </c>
      <c r="E80" s="7">
        <v>36698.082182128201</v>
      </c>
      <c r="F80" s="7">
        <v>44530.4551395874</v>
      </c>
      <c r="G80" s="7">
        <v>59816.320867600298</v>
      </c>
      <c r="H80" s="7">
        <v>73109.054555198396</v>
      </c>
      <c r="I80" s="7">
        <v>84776.121199917296</v>
      </c>
      <c r="J80" s="27" t="s">
        <v>189</v>
      </c>
    </row>
    <row r="81" spans="1:10">
      <c r="B81" s="65" t="s">
        <v>179</v>
      </c>
      <c r="C81" s="65"/>
      <c r="D81" s="65"/>
      <c r="E81" s="65"/>
      <c r="F81" s="65"/>
      <c r="G81" s="65"/>
      <c r="H81" s="65"/>
    </row>
    <row r="82" spans="1:10">
      <c r="A82" s="4" t="s">
        <v>186</v>
      </c>
      <c r="C82" s="65"/>
      <c r="D82" s="65"/>
      <c r="E82" s="65"/>
      <c r="G82" s="65"/>
    </row>
    <row r="83" spans="1:10">
      <c r="A83" s="16" t="s">
        <v>188</v>
      </c>
    </row>
    <row r="84" spans="1:10">
      <c r="A84" s="16" t="s">
        <v>167</v>
      </c>
    </row>
    <row r="86" spans="1:10">
      <c r="A86" s="3" t="s">
        <v>192</v>
      </c>
    </row>
    <row r="87" spans="1:10">
      <c r="A87" s="82"/>
      <c r="B87" s="82">
        <v>2006</v>
      </c>
      <c r="C87" s="82">
        <v>2007</v>
      </c>
      <c r="D87" s="82">
        <v>2008</v>
      </c>
      <c r="E87" s="82">
        <v>2009</v>
      </c>
      <c r="F87" s="82">
        <v>2010</v>
      </c>
      <c r="G87" s="67" t="s">
        <v>127</v>
      </c>
      <c r="H87" s="67" t="s">
        <v>128</v>
      </c>
      <c r="I87" s="67" t="s">
        <v>129</v>
      </c>
    </row>
    <row r="88" spans="1:10">
      <c r="A88" s="4" t="s">
        <v>193</v>
      </c>
      <c r="B88" s="113">
        <v>21.880007954239701</v>
      </c>
      <c r="C88" s="113">
        <v>22.3896184269054</v>
      </c>
      <c r="D88" s="113">
        <v>22.900352091300899</v>
      </c>
      <c r="E88" s="113">
        <v>23.419663445962701</v>
      </c>
      <c r="F88" s="113">
        <v>24.23</v>
      </c>
      <c r="G88" s="4">
        <v>24.61</v>
      </c>
      <c r="H88" s="113">
        <v>25.867273999999998</v>
      </c>
      <c r="I88" s="113">
        <v>26.479011</v>
      </c>
    </row>
    <row r="89" spans="1:10">
      <c r="A89" s="4" t="s">
        <v>194</v>
      </c>
      <c r="B89" s="113">
        <v>0.919996006218888</v>
      </c>
      <c r="C89" s="113">
        <v>0.93998186940041095</v>
      </c>
      <c r="D89" s="113">
        <v>1.0700141467790401</v>
      </c>
      <c r="E89" s="113">
        <v>1.4199833763304499</v>
      </c>
      <c r="F89" s="113">
        <v>1.4305000000000001</v>
      </c>
      <c r="G89" s="113">
        <v>1.5137</v>
      </c>
      <c r="H89" s="113">
        <v>1.8080333333333301</v>
      </c>
      <c r="I89" s="113">
        <v>1.9200124999999999</v>
      </c>
    </row>
    <row r="90" spans="1:10">
      <c r="A90" s="98" t="s">
        <v>195</v>
      </c>
      <c r="B90" s="98">
        <v>18705.084635650801</v>
      </c>
      <c r="C90" s="98">
        <v>23169.488125808701</v>
      </c>
      <c r="D90" s="98">
        <v>30265.889634601299</v>
      </c>
      <c r="E90" s="98">
        <v>36698.082182128201</v>
      </c>
      <c r="F90" s="98">
        <v>44530.4551395874</v>
      </c>
      <c r="G90" s="98">
        <v>59816.320867600298</v>
      </c>
      <c r="H90" s="98">
        <v>73109.054555198396</v>
      </c>
      <c r="I90" s="98">
        <v>84776.121199917296</v>
      </c>
    </row>
    <row r="91" spans="1:10">
      <c r="A91" s="99" t="s">
        <v>61</v>
      </c>
      <c r="B91" s="99">
        <v>20331.701995672</v>
      </c>
      <c r="C91" s="99">
        <v>24648.867047390901</v>
      </c>
      <c r="D91" s="99">
        <v>28285.504192358501</v>
      </c>
      <c r="E91" s="99">
        <v>25844.022397617198</v>
      </c>
      <c r="F91" s="99">
        <v>31129.294050742599</v>
      </c>
      <c r="G91" s="99">
        <v>39516.6287029136</v>
      </c>
      <c r="H91" s="99">
        <v>40435.6784840978</v>
      </c>
      <c r="I91" s="99">
        <v>44153.942331061502</v>
      </c>
    </row>
    <row r="92" spans="1:10">
      <c r="A92" s="99" t="s">
        <v>196</v>
      </c>
      <c r="B92" s="99">
        <v>854.89386817276295</v>
      </c>
      <c r="C92" s="99">
        <v>1034.8317547907</v>
      </c>
      <c r="D92" s="99">
        <v>1321.63424885062</v>
      </c>
      <c r="E92" s="99">
        <v>1566.9773507550001</v>
      </c>
      <c r="F92" s="99">
        <v>1837.8231588768999</v>
      </c>
      <c r="G92" s="99">
        <v>2430.5697223730299</v>
      </c>
      <c r="H92" s="99">
        <v>2826.3146149531799</v>
      </c>
      <c r="I92" s="99">
        <v>3201.63472872598</v>
      </c>
    </row>
    <row r="93" spans="1:10">
      <c r="A93" s="99" t="s">
        <v>64</v>
      </c>
      <c r="B93" s="99">
        <v>929.23649928254599</v>
      </c>
      <c r="C93" s="99">
        <v>1100.9060796574599</v>
      </c>
      <c r="D93" s="99">
        <v>1235.1558648350699</v>
      </c>
      <c r="E93" s="99">
        <v>1103.5180952641899</v>
      </c>
      <c r="F93" s="99">
        <v>1284.74180977064</v>
      </c>
      <c r="G93" s="99">
        <v>1605.7142910570301</v>
      </c>
      <c r="H93" s="99">
        <v>1563.1982900129999</v>
      </c>
      <c r="I93" s="99">
        <v>1667.5072317112399</v>
      </c>
    </row>
    <row r="94" spans="1:10">
      <c r="A94" s="114" t="s">
        <v>197</v>
      </c>
      <c r="B94" s="72"/>
      <c r="C94" s="72"/>
      <c r="D94" s="72"/>
      <c r="E94" s="72"/>
      <c r="F94" s="72"/>
      <c r="G94" s="72"/>
      <c r="H94" s="72"/>
    </row>
    <row r="95" spans="1:10">
      <c r="A95" s="72" t="s">
        <v>198</v>
      </c>
      <c r="B95" s="72"/>
      <c r="C95" s="99">
        <v>23.867325794661198</v>
      </c>
      <c r="D95" s="99">
        <v>30.628218760205801</v>
      </c>
      <c r="E95" s="99">
        <v>21.2522830988366</v>
      </c>
      <c r="F95" s="99">
        <v>21.342730986834699</v>
      </c>
      <c r="G95" s="99">
        <v>34.3267673328222</v>
      </c>
      <c r="H95" s="99">
        <v>22.2225865696767</v>
      </c>
      <c r="I95" s="99">
        <v>15.958442788929901</v>
      </c>
      <c r="J95" s="115"/>
    </row>
    <row r="96" spans="1:10">
      <c r="A96" s="72" t="s">
        <v>199</v>
      </c>
      <c r="B96" s="72"/>
      <c r="C96" s="99">
        <v>6.4570204377765403</v>
      </c>
      <c r="D96" s="99">
        <v>8.4264784945137698</v>
      </c>
      <c r="E96" s="99">
        <v>3.9949002732821599</v>
      </c>
      <c r="F96" s="99">
        <v>8.00488284538676</v>
      </c>
      <c r="G96" s="99">
        <v>15.0067426004025</v>
      </c>
      <c r="H96" s="99">
        <v>7.9148802516753598</v>
      </c>
      <c r="I96" s="99">
        <v>7.3870582337317598</v>
      </c>
    </row>
    <row r="97" spans="1:9">
      <c r="A97" s="86" t="s">
        <v>75</v>
      </c>
      <c r="B97" s="86"/>
      <c r="C97" s="100">
        <v>16.354304568444</v>
      </c>
      <c r="D97" s="100">
        <v>20.476308530868099</v>
      </c>
      <c r="E97" s="100">
        <v>16.5944510550083</v>
      </c>
      <c r="F97" s="100">
        <v>12.3493010594174</v>
      </c>
      <c r="G97" s="100">
        <v>16.799036556968002</v>
      </c>
      <c r="H97" s="100">
        <v>13.258325714334701</v>
      </c>
      <c r="I97" s="100">
        <v>7.9817667940416799</v>
      </c>
    </row>
    <row r="98" spans="1:9">
      <c r="A98" s="16" t="s">
        <v>188</v>
      </c>
    </row>
    <row r="99" spans="1:9">
      <c r="A99" s="16" t="s">
        <v>189</v>
      </c>
    </row>
  </sheetData>
  <pageMargins left="0.7" right="0.7" top="0.75" bottom="0.75" header="0.3" footer="0.3"/>
  <pageSetup orientation="portrait"/>
  <rowBreaks count="1" manualBreakCount="1">
    <brk id="41" max="16383" man="1"/>
  </rowBreak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7"/>
  <sheetViews>
    <sheetView showGridLines="0" topLeftCell="A34" workbookViewId="0">
      <selection activeCell="I6" sqref="I6"/>
    </sheetView>
  </sheetViews>
  <sheetFormatPr defaultColWidth="8.88671875" defaultRowHeight="13.2"/>
  <cols>
    <col min="1" max="1" width="34.33203125" style="1" customWidth="1"/>
    <col min="2" max="2" width="11.33203125" style="1" customWidth="1"/>
    <col min="3" max="3" width="10.109375" style="1" customWidth="1"/>
    <col min="4" max="7" width="10.5546875" style="1" customWidth="1"/>
    <col min="8" max="8" width="10.33203125" style="1" customWidth="1"/>
    <col min="9" max="9" width="9.44140625" style="1" customWidth="1"/>
    <col min="10" max="10" width="33.5546875" style="2" customWidth="1"/>
    <col min="11" max="18" width="8.88671875" style="1"/>
    <col min="19" max="19" width="24.44140625" style="1" customWidth="1"/>
    <col min="20" max="20" width="8.44140625" style="1" customWidth="1"/>
    <col min="21" max="21" width="7.88671875" style="1" customWidth="1"/>
    <col min="22" max="22" width="7" style="1" customWidth="1"/>
    <col min="23" max="23" width="8" style="1" customWidth="1"/>
    <col min="24" max="24" width="8.6640625" style="1" customWidth="1"/>
    <col min="25" max="25" width="8.33203125" style="1" customWidth="1"/>
    <col min="26" max="30" width="8.88671875" style="1"/>
    <col min="31" max="31" width="8.88671875" style="1" customWidth="1"/>
    <col min="32" max="32" width="11.33203125" style="1" customWidth="1"/>
    <col min="33" max="16384" width="8.88671875" style="1"/>
  </cols>
  <sheetData>
    <row r="1" spans="1:27" ht="15">
      <c r="A1" s="3" t="s">
        <v>200</v>
      </c>
      <c r="J1" s="19" t="s">
        <v>201</v>
      </c>
      <c r="S1" s="28" t="s">
        <v>173</v>
      </c>
      <c r="T1" s="28" t="s">
        <v>202</v>
      </c>
    </row>
    <row r="2" spans="1:27" ht="15">
      <c r="F2" s="4" t="s">
        <v>172</v>
      </c>
      <c r="G2" s="4"/>
      <c r="H2" s="4"/>
      <c r="S2" s="29" t="s">
        <v>175</v>
      </c>
      <c r="T2" s="30">
        <f>Q37</f>
        <v>5.8130125153798957</v>
      </c>
    </row>
    <row r="3" spans="1:27" ht="15">
      <c r="A3" s="5" t="s">
        <v>162</v>
      </c>
      <c r="B3" s="5">
        <v>2006</v>
      </c>
      <c r="C3" s="5">
        <v>2007</v>
      </c>
      <c r="D3" s="5">
        <v>2008</v>
      </c>
      <c r="E3" s="5">
        <v>2009</v>
      </c>
      <c r="F3" s="6">
        <v>2010</v>
      </c>
      <c r="G3" s="6" t="s">
        <v>127</v>
      </c>
      <c r="H3" s="6" t="s">
        <v>128</v>
      </c>
      <c r="I3" s="6" t="s">
        <v>129</v>
      </c>
      <c r="J3" s="20" t="s">
        <v>162</v>
      </c>
      <c r="K3" s="5">
        <v>2007</v>
      </c>
      <c r="L3" s="5">
        <v>2008</v>
      </c>
      <c r="M3" s="5">
        <v>2009</v>
      </c>
      <c r="N3" s="6">
        <v>2010</v>
      </c>
      <c r="O3" s="6" t="s">
        <v>127</v>
      </c>
      <c r="P3" s="6" t="s">
        <v>128</v>
      </c>
      <c r="Q3" s="6" t="s">
        <v>129</v>
      </c>
      <c r="S3" s="31" t="s">
        <v>176</v>
      </c>
      <c r="T3" s="32">
        <f>Q4</f>
        <v>3.4096602269857641</v>
      </c>
    </row>
    <row r="4" spans="1:27" ht="15">
      <c r="A4" s="3" t="s">
        <v>131</v>
      </c>
      <c r="B4" s="7">
        <f>[4]WorksheetNONOIL!B5</f>
        <v>5415.0338278538902</v>
      </c>
      <c r="C4" s="7">
        <f>[4]WorksheetNONOIL!C5</f>
        <v>5322.02209255464</v>
      </c>
      <c r="D4" s="7">
        <f>[4]WorksheetNONOIL!D5</f>
        <v>5716.0773508717102</v>
      </c>
      <c r="E4" s="7">
        <f>[4]WorksheetNONOIL!E5</f>
        <v>6129.0950429703898</v>
      </c>
      <c r="F4" s="7">
        <f>[4]WorksheetNONOIL!F5</f>
        <v>6452.5012299999999</v>
      </c>
      <c r="G4" s="7">
        <f>[4]WorksheetNONOIL!G5</f>
        <v>6507.0967443968002</v>
      </c>
      <c r="H4" s="7">
        <f>[4]WorksheetNONOIL!H5</f>
        <v>6594.6204116331501</v>
      </c>
      <c r="I4" s="7">
        <f>[4]WorksheetNONOIL!I5</f>
        <v>6819.4745609292904</v>
      </c>
      <c r="J4" s="19" t="s">
        <v>131</v>
      </c>
      <c r="K4" s="21">
        <f t="shared" ref="K4:Q4" si="0">C4/B4*100-100</f>
        <v>-1.7176575115895929</v>
      </c>
      <c r="L4" s="21">
        <f t="shared" si="0"/>
        <v>7.4042394312557036</v>
      </c>
      <c r="M4" s="21">
        <f t="shared" si="0"/>
        <v>7.2255441406105803</v>
      </c>
      <c r="N4" s="21">
        <f t="shared" si="0"/>
        <v>5.2765732096214322</v>
      </c>
      <c r="O4" s="21">
        <f t="shared" si="0"/>
        <v>0.84611397116773901</v>
      </c>
      <c r="P4" s="21">
        <f t="shared" si="0"/>
        <v>1.3450494233348422</v>
      </c>
      <c r="Q4" s="21">
        <f t="shared" si="0"/>
        <v>3.4096602269857641</v>
      </c>
      <c r="S4" s="31" t="s">
        <v>177</v>
      </c>
      <c r="T4" s="32">
        <f>Q12</f>
        <v>2.2068214735999163</v>
      </c>
    </row>
    <row r="5" spans="1:27" ht="15.6">
      <c r="B5" s="8"/>
      <c r="C5" s="8"/>
      <c r="D5" s="8"/>
      <c r="E5" s="8"/>
      <c r="F5" s="8"/>
      <c r="G5" s="8"/>
      <c r="H5" s="8"/>
      <c r="S5" s="33" t="s">
        <v>178</v>
      </c>
      <c r="T5" s="34">
        <f>Q20</f>
        <v>9.1938544356118257</v>
      </c>
    </row>
    <row r="6" spans="1:27" ht="14.4">
      <c r="A6" s="1" t="s">
        <v>132</v>
      </c>
      <c r="B6" s="8">
        <f>[4]WorksheetNONOIL!B7</f>
        <v>3793.6819574757301</v>
      </c>
      <c r="C6" s="8">
        <f>[4]WorksheetNONOIL!C7</f>
        <v>3742.5960471347798</v>
      </c>
      <c r="D6" s="8">
        <f>[4]WorksheetNONOIL!D7</f>
        <v>4064.4593071883701</v>
      </c>
      <c r="E6" s="8">
        <f>[4]WorksheetNONOIL!E7</f>
        <v>4479.4262706341497</v>
      </c>
      <c r="F6" s="8">
        <f>[4]WorksheetNONOIL!F7</f>
        <v>4703.3999990000002</v>
      </c>
      <c r="G6" s="8">
        <f>[4]WorksheetNONOIL!G7</f>
        <v>4877.6072833808003</v>
      </c>
      <c r="H6" s="8">
        <f>[4]WorksheetNONOIL!H7</f>
        <v>4926.3833562146101</v>
      </c>
      <c r="I6" s="8">
        <f>[4]WorksheetNONOIL!I7</f>
        <v>5075.9818586342799</v>
      </c>
      <c r="J6" s="2" t="s">
        <v>132</v>
      </c>
      <c r="K6" s="22">
        <f t="shared" ref="K6:Q10" si="1">C6/B6*100-100</f>
        <v>-1.3466049846451114</v>
      </c>
      <c r="L6" s="22">
        <f t="shared" si="1"/>
        <v>8.5999999999999801</v>
      </c>
      <c r="M6" s="22">
        <f t="shared" si="1"/>
        <v>10.209647386846072</v>
      </c>
      <c r="N6" s="22">
        <f t="shared" si="1"/>
        <v>5.0000539094517364</v>
      </c>
      <c r="O6" s="22">
        <f t="shared" si="1"/>
        <v>3.7038585792796397</v>
      </c>
      <c r="P6" s="22">
        <f t="shared" si="1"/>
        <v>1.0000000000000426</v>
      </c>
      <c r="Q6" s="22">
        <f t="shared" si="1"/>
        <v>3.0366800876540054</v>
      </c>
    </row>
    <row r="7" spans="1:27" ht="15.6">
      <c r="A7" s="1" t="s">
        <v>133</v>
      </c>
      <c r="B7" s="8">
        <f>[4]WorksheetNONOIL!B8</f>
        <v>537.18817130132504</v>
      </c>
      <c r="C7" s="8">
        <f>[4]WorksheetNONOIL!C8</f>
        <v>493.15620531424099</v>
      </c>
      <c r="D7" s="8">
        <f>[4]WorksheetNONOIL!D8</f>
        <v>509.06044759209698</v>
      </c>
      <c r="E7" s="8">
        <f>[4]WorksheetNONOIL!E8</f>
        <v>534.51346997170197</v>
      </c>
      <c r="F7" s="8">
        <f>[4]WorksheetNONOIL!F8</f>
        <v>676.69405298417496</v>
      </c>
      <c r="G7" s="8">
        <f>[4]WorksheetNONOIL!G8</f>
        <v>771.43122040195999</v>
      </c>
      <c r="H7" s="8">
        <f>[4]WorksheetNONOIL!H8</f>
        <v>718.20246619422403</v>
      </c>
      <c r="I7" s="8">
        <f>[4]WorksheetNONOIL!I8</f>
        <v>744.84391968182797</v>
      </c>
      <c r="J7" s="2" t="s">
        <v>133</v>
      </c>
      <c r="K7" s="23">
        <f t="shared" si="1"/>
        <v>-8.196748986564188</v>
      </c>
      <c r="L7" s="23">
        <f t="shared" si="1"/>
        <v>3.2249908054430279</v>
      </c>
      <c r="M7" s="23">
        <f t="shared" si="1"/>
        <v>5.0000000000000284</v>
      </c>
      <c r="N7" s="23">
        <f t="shared" si="1"/>
        <v>26.600000000000051</v>
      </c>
      <c r="O7" s="23">
        <f t="shared" si="1"/>
        <v>14.000000000000085</v>
      </c>
      <c r="P7" s="23">
        <f t="shared" si="1"/>
        <v>-6.9000000000000909</v>
      </c>
      <c r="Q7" s="23">
        <f t="shared" si="1"/>
        <v>3.7094628244285701</v>
      </c>
      <c r="S7" s="35" t="s">
        <v>126</v>
      </c>
      <c r="T7" s="28">
        <v>2007</v>
      </c>
      <c r="U7" s="28">
        <v>2008</v>
      </c>
      <c r="V7" s="28">
        <v>2009</v>
      </c>
      <c r="W7" s="28">
        <v>2010</v>
      </c>
      <c r="X7" s="28">
        <v>2011</v>
      </c>
      <c r="Y7" s="50" t="s">
        <v>128</v>
      </c>
      <c r="Z7" s="51" t="s">
        <v>129</v>
      </c>
      <c r="AA7" s="31"/>
    </row>
    <row r="8" spans="1:27" ht="15.6">
      <c r="A8" s="1" t="s">
        <v>135</v>
      </c>
      <c r="B8" s="8">
        <f>[4]WorksheetNONOIL!B9</f>
        <v>437.09725333260502</v>
      </c>
      <c r="C8" s="8">
        <f>[4]WorksheetNONOIL!C9</f>
        <v>457.779151031818</v>
      </c>
      <c r="D8" s="8">
        <f>[4]WorksheetNONOIL!D9</f>
        <v>481.14404086167298</v>
      </c>
      <c r="E8" s="8">
        <f>[4]WorksheetNONOIL!E9</f>
        <v>502.15328993483001</v>
      </c>
      <c r="F8" s="8">
        <f>[4]WorksheetNONOIL!F9</f>
        <v>525.500001</v>
      </c>
      <c r="G8" s="8">
        <f>[4]WorksheetNONOIL!G9</f>
        <v>552.30050105099997</v>
      </c>
      <c r="H8" s="8">
        <f>[4]WorksheetNONOIL!H9</f>
        <v>579.91552610354995</v>
      </c>
      <c r="I8" s="8">
        <f>[4]WorksheetNONOIL!I9</f>
        <v>610.55896602835196</v>
      </c>
      <c r="J8" s="2" t="s">
        <v>135</v>
      </c>
      <c r="K8" s="22">
        <f t="shared" si="1"/>
        <v>4.7316466853831542</v>
      </c>
      <c r="L8" s="22">
        <f t="shared" si="1"/>
        <v>5.1039654770627578</v>
      </c>
      <c r="M8" s="22">
        <f t="shared" si="1"/>
        <v>4.3665196467012066</v>
      </c>
      <c r="N8" s="22">
        <f t="shared" si="1"/>
        <v>4.6493195470650051</v>
      </c>
      <c r="O8" s="22">
        <f t="shared" si="1"/>
        <v>5.0999999999999943</v>
      </c>
      <c r="P8" s="22">
        <f t="shared" si="1"/>
        <v>5</v>
      </c>
      <c r="Q8" s="22">
        <f t="shared" si="1"/>
        <v>5.2841213151672406</v>
      </c>
      <c r="S8" s="36" t="s">
        <v>77</v>
      </c>
      <c r="T8" s="36">
        <f>K6</f>
        <v>-1.3466049846451114</v>
      </c>
      <c r="U8" s="36">
        <f t="shared" ref="U8:Z8" si="2">L6</f>
        <v>8.5999999999999801</v>
      </c>
      <c r="V8" s="36">
        <f t="shared" si="2"/>
        <v>10.209647386846072</v>
      </c>
      <c r="W8" s="36">
        <f t="shared" si="2"/>
        <v>5.0000539094517364</v>
      </c>
      <c r="X8" s="36">
        <f t="shared" si="2"/>
        <v>3.7038585792796397</v>
      </c>
      <c r="Y8" s="36">
        <f t="shared" si="2"/>
        <v>1.0000000000000426</v>
      </c>
      <c r="Z8" s="52">
        <f t="shared" si="2"/>
        <v>3.0366800876540054</v>
      </c>
    </row>
    <row r="9" spans="1:27" ht="15.6">
      <c r="A9" s="1" t="s">
        <v>136</v>
      </c>
      <c r="B9" s="8">
        <f>[4]WorksheetNONOIL!B10</f>
        <v>736.00308898936498</v>
      </c>
      <c r="C9" s="8">
        <f>[4]WorksheetNONOIL!C10</f>
        <v>705.88126916661304</v>
      </c>
      <c r="D9" s="8">
        <f>[4]WorksheetNONOIL!D10</f>
        <v>682.44508318328496</v>
      </c>
      <c r="E9" s="8">
        <f>[4]WorksheetNONOIL!E10</f>
        <v>687.36015399999997</v>
      </c>
      <c r="F9" s="8">
        <f>[4]WorksheetNONOIL!F10</f>
        <v>756.58618000000001</v>
      </c>
      <c r="G9" s="8">
        <f>[4]WorksheetNONOIL!G10</f>
        <v>650.66411479999999</v>
      </c>
      <c r="H9" s="8">
        <f>[4]WorksheetNONOIL!H10</f>
        <v>641.75001642723998</v>
      </c>
      <c r="I9" s="8">
        <f>[4]WorksheetNONOIL!I10</f>
        <v>646.65180648215198</v>
      </c>
      <c r="J9" s="2" t="s">
        <v>136</v>
      </c>
      <c r="K9" s="22">
        <f t="shared" si="1"/>
        <v>-4.0926213861566083</v>
      </c>
      <c r="L9" s="22">
        <f t="shared" si="1"/>
        <v>-3.3201314451929846</v>
      </c>
      <c r="M9" s="22">
        <f t="shared" si="1"/>
        <v>0.72021484773374311</v>
      </c>
      <c r="N9" s="22">
        <f t="shared" si="1"/>
        <v>10.07128877010814</v>
      </c>
      <c r="O9" s="22">
        <f t="shared" si="1"/>
        <v>-14</v>
      </c>
      <c r="P9" s="22">
        <f t="shared" si="1"/>
        <v>-1.3700000000000045</v>
      </c>
      <c r="Q9" s="22">
        <f t="shared" si="1"/>
        <v>0.76381611678037586</v>
      </c>
      <c r="S9" s="37" t="s">
        <v>79</v>
      </c>
      <c r="T9" s="37">
        <f>K8</f>
        <v>4.7316466853831542</v>
      </c>
      <c r="U9" s="37">
        <f t="shared" ref="U9:Z11" si="3">L8</f>
        <v>5.1039654770627578</v>
      </c>
      <c r="V9" s="37">
        <f t="shared" si="3"/>
        <v>4.3665196467012066</v>
      </c>
      <c r="W9" s="37">
        <f t="shared" si="3"/>
        <v>4.6493195470650051</v>
      </c>
      <c r="X9" s="37">
        <f t="shared" si="3"/>
        <v>5.0999999999999943</v>
      </c>
      <c r="Y9" s="37">
        <f t="shared" si="3"/>
        <v>5</v>
      </c>
      <c r="Z9" s="53">
        <f t="shared" si="3"/>
        <v>5.2841213151672406</v>
      </c>
    </row>
    <row r="10" spans="1:27" ht="15.6">
      <c r="A10" s="1" t="s">
        <v>137</v>
      </c>
      <c r="B10" s="8">
        <f>[4]WorksheetNONOIL!B11</f>
        <v>448.251528056187</v>
      </c>
      <c r="C10" s="8">
        <f>[4]WorksheetNONOIL!C11</f>
        <v>415.765625221427</v>
      </c>
      <c r="D10" s="8">
        <f>[4]WorksheetNONOIL!D11</f>
        <v>488.02891963837999</v>
      </c>
      <c r="E10" s="8">
        <f>[4]WorksheetNONOIL!E11</f>
        <v>460.15532840140901</v>
      </c>
      <c r="F10" s="8">
        <f>[4]WorksheetNONOIL!F11</f>
        <v>467.01504999999997</v>
      </c>
      <c r="G10" s="8">
        <f>[4]WorksheetNONOIL!G11</f>
        <v>426.52484516499999</v>
      </c>
      <c r="H10" s="8">
        <f>[4]WorksheetNONOIL!H11</f>
        <v>446.57151288775498</v>
      </c>
      <c r="I10" s="8">
        <f>[4]WorksheetNONOIL!I11</f>
        <v>486.28192978450198</v>
      </c>
      <c r="J10" s="2" t="s">
        <v>137</v>
      </c>
      <c r="K10" s="22">
        <f t="shared" si="1"/>
        <v>-7.24724865426181</v>
      </c>
      <c r="L10" s="22">
        <f t="shared" si="1"/>
        <v>17.38077658018679</v>
      </c>
      <c r="M10" s="22">
        <f t="shared" si="1"/>
        <v>-5.7114630128117767</v>
      </c>
      <c r="N10" s="22">
        <f t="shared" si="1"/>
        <v>1.4907404468012686</v>
      </c>
      <c r="O10" s="22">
        <f t="shared" si="1"/>
        <v>-8.6700000000000017</v>
      </c>
      <c r="P10" s="22">
        <f t="shared" si="1"/>
        <v>4.6999999999999886</v>
      </c>
      <c r="Q10" s="22">
        <f t="shared" si="1"/>
        <v>8.8922861738223133</v>
      </c>
      <c r="S10" s="37" t="s">
        <v>80</v>
      </c>
      <c r="T10" s="37">
        <f>K9</f>
        <v>-4.0926213861566083</v>
      </c>
      <c r="U10" s="37">
        <f t="shared" si="3"/>
        <v>-3.3201314451929846</v>
      </c>
      <c r="V10" s="37">
        <f t="shared" si="3"/>
        <v>0.72021484773374311</v>
      </c>
      <c r="W10" s="37">
        <f t="shared" si="3"/>
        <v>10.07128877010814</v>
      </c>
      <c r="X10" s="37">
        <f t="shared" si="3"/>
        <v>-14</v>
      </c>
      <c r="Y10" s="37">
        <f t="shared" si="3"/>
        <v>-1.3700000000000045</v>
      </c>
      <c r="Z10" s="53">
        <f t="shared" si="3"/>
        <v>0.76381611678037586</v>
      </c>
    </row>
    <row r="11" spans="1:27" ht="15.6">
      <c r="B11" s="8"/>
      <c r="C11" s="8"/>
      <c r="D11" s="8"/>
      <c r="E11" s="8"/>
      <c r="F11" s="8"/>
      <c r="G11" s="8"/>
      <c r="H11" s="8"/>
      <c r="S11" s="38" t="s">
        <v>81</v>
      </c>
      <c r="T11" s="38">
        <f>K10</f>
        <v>-7.24724865426181</v>
      </c>
      <c r="U11" s="38">
        <f t="shared" si="3"/>
        <v>17.38077658018679</v>
      </c>
      <c r="V11" s="38">
        <f t="shared" si="3"/>
        <v>-5.7114630128117767</v>
      </c>
      <c r="W11" s="38">
        <f t="shared" si="3"/>
        <v>1.4907404468012686</v>
      </c>
      <c r="X11" s="38">
        <f t="shared" si="3"/>
        <v>-8.6700000000000017</v>
      </c>
      <c r="Y11" s="38">
        <f t="shared" si="3"/>
        <v>4.6999999999999886</v>
      </c>
      <c r="Z11" s="54">
        <f t="shared" si="3"/>
        <v>8.8922861738223133</v>
      </c>
    </row>
    <row r="12" spans="1:27" ht="15">
      <c r="A12" s="3" t="s">
        <v>138</v>
      </c>
      <c r="B12" s="7">
        <f t="shared" ref="B12:I12" si="4">B14+B15+B16+B17+B18</f>
        <v>3704.3144819778154</v>
      </c>
      <c r="C12" s="7">
        <f t="shared" si="4"/>
        <v>3929.5743425427527</v>
      </c>
      <c r="D12" s="7">
        <f t="shared" si="4"/>
        <v>4521.8658471726512</v>
      </c>
      <c r="E12" s="7">
        <f t="shared" si="4"/>
        <v>4724.7225206786225</v>
      </c>
      <c r="F12" s="7">
        <f t="shared" si="4"/>
        <v>4988.3763974551302</v>
      </c>
      <c r="G12" s="7">
        <f t="shared" si="4"/>
        <v>5784.9476410635543</v>
      </c>
      <c r="H12" s="7">
        <f t="shared" si="4"/>
        <v>6162.0991398818132</v>
      </c>
      <c r="I12" s="7">
        <f t="shared" si="4"/>
        <v>6298.0856669252407</v>
      </c>
      <c r="J12" s="19" t="s">
        <v>138</v>
      </c>
      <c r="K12" s="21">
        <f t="shared" ref="K12:Q12" si="5">C12/B12*100-100</f>
        <v>6.0810134145162067</v>
      </c>
      <c r="L12" s="21">
        <f t="shared" si="5"/>
        <v>15.072663169075923</v>
      </c>
      <c r="M12" s="21">
        <f t="shared" si="5"/>
        <v>4.4861276376168888</v>
      </c>
      <c r="N12" s="21">
        <f t="shared" si="5"/>
        <v>5.5803039357883506</v>
      </c>
      <c r="O12" s="21">
        <f t="shared" si="5"/>
        <v>15.968547281532381</v>
      </c>
      <c r="P12" s="21">
        <f t="shared" si="5"/>
        <v>6.5195317610328374</v>
      </c>
      <c r="Q12" s="21">
        <f t="shared" si="5"/>
        <v>2.2068214735999163</v>
      </c>
      <c r="S12" s="37" t="s">
        <v>203</v>
      </c>
    </row>
    <row r="13" spans="1:27" ht="14.4">
      <c r="A13" s="1" t="s">
        <v>179</v>
      </c>
      <c r="B13" s="8"/>
      <c r="C13" s="8"/>
      <c r="D13" s="8"/>
      <c r="E13" s="8"/>
      <c r="F13" s="8"/>
      <c r="G13" s="8"/>
      <c r="H13" s="8"/>
      <c r="I13" s="8"/>
      <c r="J13" s="2" t="s">
        <v>179</v>
      </c>
    </row>
    <row r="14" spans="1:27" ht="14.4">
      <c r="A14" s="1" t="s">
        <v>139</v>
      </c>
      <c r="B14" s="8">
        <f>[4]WorksheetNONOIL!B15</f>
        <v>497.44519969573003</v>
      </c>
      <c r="C14" s="8">
        <f>[4]WorksheetNONOIL!C15</f>
        <v>531.58029611332904</v>
      </c>
      <c r="D14" s="8">
        <f>[4]WorksheetNONOIL!D15</f>
        <v>544.44120883450603</v>
      </c>
      <c r="E14" s="8">
        <f>[4]WorksheetNONOIL!E15</f>
        <v>581.20000100000004</v>
      </c>
      <c r="F14" s="8">
        <f>[4]WorksheetNONOIL!F15</f>
        <v>625.61985600000003</v>
      </c>
      <c r="G14" s="8">
        <f>[4]WorksheetNONOIL!G15</f>
        <v>743.42830435444398</v>
      </c>
      <c r="H14" s="8">
        <f>[4]WorksheetNONOIL!H15</f>
        <v>724.61763157216706</v>
      </c>
      <c r="I14" s="8">
        <f>[4]WorksheetNONOIL!I15</f>
        <v>554.79481848969795</v>
      </c>
      <c r="J14" s="2" t="s">
        <v>139</v>
      </c>
      <c r="K14" s="22">
        <f t="shared" ref="K14:Q18" si="6">C14/B14*100-100</f>
        <v>6.8620817807626366</v>
      </c>
      <c r="L14" s="22">
        <f t="shared" si="6"/>
        <v>2.4193734822772939</v>
      </c>
      <c r="M14" s="22">
        <f t="shared" si="6"/>
        <v>6.7516550123353483</v>
      </c>
      <c r="N14" s="22">
        <f t="shared" si="6"/>
        <v>7.6427830219497821</v>
      </c>
      <c r="O14" s="22">
        <f t="shared" si="6"/>
        <v>18.830676044662482</v>
      </c>
      <c r="P14" s="22">
        <f t="shared" si="6"/>
        <v>-2.5302605069107784</v>
      </c>
      <c r="Q14" s="22">
        <f t="shared" si="6"/>
        <v>-23.436196648156766</v>
      </c>
    </row>
    <row r="15" spans="1:27" ht="14.4">
      <c r="A15" s="1" t="s">
        <v>141</v>
      </c>
      <c r="B15" s="8">
        <f>[4]WorksheetNONOIL!B16</f>
        <v>1823.4832603298701</v>
      </c>
      <c r="C15" s="8">
        <f>[4]WorksheetNONOIL!C16</f>
        <v>1801.3122840461201</v>
      </c>
      <c r="D15" s="8">
        <f>[4]WorksheetNONOIL!D16</f>
        <v>1867.96940158077</v>
      </c>
      <c r="E15" s="8">
        <f>[4]WorksheetNONOIL!E16</f>
        <v>1843.5798967413</v>
      </c>
      <c r="F15" s="8">
        <f>[4]WorksheetNONOIL!F16</f>
        <v>1983.7</v>
      </c>
      <c r="G15" s="8">
        <f>[4]WorksheetNONOIL!G16</f>
        <v>2320.9290000000001</v>
      </c>
      <c r="H15" s="8">
        <f>[4]WorksheetNONOIL!H16</f>
        <v>2436.9754499999999</v>
      </c>
      <c r="I15" s="8">
        <f>[4]WorksheetNONOIL!I16</f>
        <v>2497.8998362500001</v>
      </c>
      <c r="J15" s="2" t="s">
        <v>141</v>
      </c>
      <c r="K15" s="22">
        <f t="shared" si="6"/>
        <v>-1.2158585036716687</v>
      </c>
      <c r="L15" s="22">
        <f t="shared" si="6"/>
        <v>3.7004753770359002</v>
      </c>
      <c r="M15" s="22">
        <f t="shared" si="6"/>
        <v>-1.3056693979478666</v>
      </c>
      <c r="N15" s="22">
        <f t="shared" si="6"/>
        <v>7.6004356256203209</v>
      </c>
      <c r="O15" s="22">
        <f t="shared" si="6"/>
        <v>17</v>
      </c>
      <c r="P15" s="22">
        <f t="shared" si="6"/>
        <v>4.9999999999999858</v>
      </c>
      <c r="Q15" s="22">
        <f t="shared" si="6"/>
        <v>2.5000000000000142</v>
      </c>
    </row>
    <row r="16" spans="1:27" ht="14.4">
      <c r="A16" s="1" t="s">
        <v>142</v>
      </c>
      <c r="B16" s="8">
        <f>[4]WorksheetNONOIL!B17</f>
        <v>142.71911509884299</v>
      </c>
      <c r="C16" s="8">
        <f>[4]WorksheetNONOIL!C17</f>
        <v>118.15348396860399</v>
      </c>
      <c r="D16" s="8">
        <f>[4]WorksheetNONOIL!D17</f>
        <v>141.10301794833299</v>
      </c>
      <c r="E16" s="8">
        <f>[4]WorksheetNONOIL!E17</f>
        <v>151.69193847708101</v>
      </c>
      <c r="F16" s="8">
        <f>[4]WorksheetNONOIL!F17</f>
        <v>170.28971799999999</v>
      </c>
      <c r="G16" s="8">
        <f>[4]WorksheetNONOIL!G17</f>
        <v>168.927400256</v>
      </c>
      <c r="H16" s="8">
        <f>[4]WorksheetNONOIL!H17</f>
        <v>187.64455620436499</v>
      </c>
      <c r="I16" s="8">
        <f>[4]WorksheetNONOIL!I17</f>
        <v>212.53699878210799</v>
      </c>
      <c r="J16" s="2" t="s">
        <v>142</v>
      </c>
      <c r="K16" s="22">
        <f t="shared" si="6"/>
        <v>-17.212572480725925</v>
      </c>
      <c r="L16" s="22">
        <f t="shared" si="6"/>
        <v>19.423493246993189</v>
      </c>
      <c r="M16" s="22">
        <f t="shared" si="6"/>
        <v>7.5043898300072556</v>
      </c>
      <c r="N16" s="22">
        <f t="shared" si="6"/>
        <v>12.260229323741484</v>
      </c>
      <c r="O16" s="22">
        <f t="shared" si="6"/>
        <v>-0.79999999999999716</v>
      </c>
      <c r="P16" s="22">
        <f t="shared" si="6"/>
        <v>11.080000000000112</v>
      </c>
      <c r="Q16" s="22">
        <f t="shared" si="6"/>
        <v>13.265741933185879</v>
      </c>
    </row>
    <row r="17" spans="1:34" ht="15.6">
      <c r="A17" s="1" t="s">
        <v>143</v>
      </c>
      <c r="B17" s="8">
        <f>[4]WorksheetNONOIL!B18</f>
        <v>224.361360030822</v>
      </c>
      <c r="C17" s="8">
        <f>[4]WorksheetNONOIL!C18</f>
        <v>226.96636816948899</v>
      </c>
      <c r="D17" s="8">
        <f>[4]WorksheetNONOIL!D18</f>
        <v>228.88780012856199</v>
      </c>
      <c r="E17" s="8">
        <f>[4]WorksheetNONOIL!E18</f>
        <v>246.397948406452</v>
      </c>
      <c r="F17" s="8">
        <f>[4]WorksheetNONOIL!F18</f>
        <v>259.36776900000001</v>
      </c>
      <c r="G17" s="8">
        <f>[4]WorksheetNONOIL!G18</f>
        <v>266.9672446317</v>
      </c>
      <c r="H17" s="8">
        <f>[4]WorksheetNONOIL!H18</f>
        <v>272.27989279987099</v>
      </c>
      <c r="I17" s="8">
        <f>[4]WorksheetNONOIL!I18</f>
        <v>278.76274739034397</v>
      </c>
      <c r="J17" s="2" t="s">
        <v>143</v>
      </c>
      <c r="K17" s="22">
        <f t="shared" si="6"/>
        <v>1.1610769957487861</v>
      </c>
      <c r="L17" s="22">
        <f t="shared" si="6"/>
        <v>0.84657122311537591</v>
      </c>
      <c r="M17" s="22">
        <f t="shared" si="6"/>
        <v>7.6501011709907232</v>
      </c>
      <c r="N17" s="22">
        <f t="shared" si="6"/>
        <v>5.2637697178197698</v>
      </c>
      <c r="O17" s="22">
        <f t="shared" si="6"/>
        <v>2.9299999999999926</v>
      </c>
      <c r="P17" s="22">
        <f t="shared" si="6"/>
        <v>1.9900000000000659</v>
      </c>
      <c r="Q17" s="22">
        <f t="shared" si="6"/>
        <v>2.3809523809523228</v>
      </c>
      <c r="S17" s="39" t="s">
        <v>126</v>
      </c>
      <c r="T17" s="40">
        <v>2007</v>
      </c>
      <c r="U17" s="40">
        <v>2008</v>
      </c>
      <c r="V17" s="40">
        <v>2009</v>
      </c>
      <c r="W17" s="40">
        <v>2010</v>
      </c>
      <c r="X17" s="40">
        <v>2011</v>
      </c>
      <c r="Y17" s="55" t="s">
        <v>204</v>
      </c>
      <c r="Z17" s="56" t="s">
        <v>129</v>
      </c>
      <c r="AA17" s="31"/>
    </row>
    <row r="18" spans="1:34" ht="15.6">
      <c r="A18" s="1" t="s">
        <v>144</v>
      </c>
      <c r="B18" s="8">
        <f>[4]WorksheetNONOIL!B19</f>
        <v>1016.30554682255</v>
      </c>
      <c r="C18" s="8">
        <f>[4]WorksheetNONOIL!C19</f>
        <v>1251.5619102452099</v>
      </c>
      <c r="D18" s="8">
        <f>[4]WorksheetNONOIL!D19</f>
        <v>1739.4644186804801</v>
      </c>
      <c r="E18" s="8">
        <f>[4]WorksheetNONOIL!E19</f>
        <v>1901.8527360537901</v>
      </c>
      <c r="F18" s="8">
        <f>[4]WorksheetNONOIL!F19</f>
        <v>1949.39905445513</v>
      </c>
      <c r="G18" s="8">
        <f>[4]WorksheetNONOIL!G19</f>
        <v>2284.69569182141</v>
      </c>
      <c r="H18" s="8">
        <f>[4]WorksheetNONOIL!H19</f>
        <v>2540.58160930541</v>
      </c>
      <c r="I18" s="8">
        <f>[4]WorksheetNONOIL!I19</f>
        <v>2754.0912660130898</v>
      </c>
      <c r="J18" s="2" t="s">
        <v>144</v>
      </c>
      <c r="K18" s="22">
        <f t="shared" si="6"/>
        <v>23.148192407114394</v>
      </c>
      <c r="L18" s="22">
        <f t="shared" si="6"/>
        <v>38.983489705249866</v>
      </c>
      <c r="M18" s="22">
        <f t="shared" si="6"/>
        <v>9.3355354458181097</v>
      </c>
      <c r="N18" s="22">
        <f t="shared" si="6"/>
        <v>2.4999999999997442</v>
      </c>
      <c r="O18" s="22">
        <f t="shared" si="6"/>
        <v>17.199999999999875</v>
      </c>
      <c r="P18" s="22">
        <f t="shared" si="6"/>
        <v>11.200000000000102</v>
      </c>
      <c r="Q18" s="22">
        <f t="shared" si="6"/>
        <v>8.4039676555028251</v>
      </c>
      <c r="S18" s="31" t="s">
        <v>83</v>
      </c>
      <c r="T18" s="41">
        <f>K14</f>
        <v>6.8620817807626366</v>
      </c>
      <c r="U18" s="41">
        <f t="shared" ref="U18:Z22" si="7">L14</f>
        <v>2.4193734822772939</v>
      </c>
      <c r="V18" s="41">
        <f t="shared" si="7"/>
        <v>6.7516550123353483</v>
      </c>
      <c r="W18" s="41">
        <f t="shared" si="7"/>
        <v>7.6427830219497821</v>
      </c>
      <c r="X18" s="41">
        <f t="shared" si="7"/>
        <v>18.830676044662482</v>
      </c>
      <c r="Y18" s="41">
        <f t="shared" si="7"/>
        <v>-2.5302605069107784</v>
      </c>
      <c r="Z18" s="53">
        <f t="shared" si="7"/>
        <v>-23.436196648156766</v>
      </c>
    </row>
    <row r="19" spans="1:34" ht="15.6">
      <c r="B19" s="8"/>
      <c r="C19" s="8"/>
      <c r="D19" s="8"/>
      <c r="E19" s="9"/>
      <c r="F19" s="8"/>
      <c r="G19" s="8"/>
      <c r="H19" s="8"/>
      <c r="O19" s="22"/>
      <c r="S19" s="31" t="s">
        <v>85</v>
      </c>
      <c r="T19" s="41">
        <f>K15</f>
        <v>-1.2158585036716687</v>
      </c>
      <c r="U19" s="41">
        <f t="shared" si="7"/>
        <v>3.7004753770359002</v>
      </c>
      <c r="V19" s="41">
        <f t="shared" si="7"/>
        <v>-1.3056693979478666</v>
      </c>
      <c r="W19" s="41">
        <f t="shared" si="7"/>
        <v>7.6004356256203209</v>
      </c>
      <c r="X19" s="41">
        <f t="shared" si="7"/>
        <v>17</v>
      </c>
      <c r="Y19" s="41">
        <f t="shared" si="7"/>
        <v>4.9999999999999858</v>
      </c>
      <c r="Z19" s="53">
        <f t="shared" si="7"/>
        <v>2.5000000000000142</v>
      </c>
    </row>
    <row r="20" spans="1:34" ht="15">
      <c r="A20" s="3" t="s">
        <v>145</v>
      </c>
      <c r="B20" s="7">
        <f>[4]Worksheet!B22</f>
        <v>8690.3761134358101</v>
      </c>
      <c r="C20" s="7">
        <f>[4]Worksheet!C22</f>
        <v>9358.3495223661903</v>
      </c>
      <c r="D20" s="7">
        <f>[4]Worksheet!D22</f>
        <v>10105.9702060319</v>
      </c>
      <c r="E20" s="7">
        <f>[4]Worksheet!E22</f>
        <v>10666.8946289163</v>
      </c>
      <c r="F20" s="7">
        <f>[4]Worksheet!F22</f>
        <v>11714.246203111499</v>
      </c>
      <c r="G20" s="7">
        <f>[4]Worksheet!G22</f>
        <v>12812.7168109876</v>
      </c>
      <c r="H20" s="7">
        <f>[4]Worksheet!H22</f>
        <v>14124.922687682099</v>
      </c>
      <c r="I20" s="7">
        <f>[4]Worksheet!I22</f>
        <v>15423.5475187303</v>
      </c>
      <c r="J20" s="19" t="s">
        <v>145</v>
      </c>
      <c r="K20" s="21">
        <f t="shared" ref="K20:Q20" si="8">C20/B20*100-100</f>
        <v>7.6863578769353182</v>
      </c>
      <c r="L20" s="21">
        <f t="shared" si="8"/>
        <v>7.9888091578425957</v>
      </c>
      <c r="M20" s="21">
        <f t="shared" si="8"/>
        <v>5.5504262475423189</v>
      </c>
      <c r="N20" s="21">
        <f t="shared" si="8"/>
        <v>9.8187111678781633</v>
      </c>
      <c r="O20" s="21">
        <f t="shared" si="8"/>
        <v>9.3772197444879453</v>
      </c>
      <c r="P20" s="21">
        <f t="shared" si="8"/>
        <v>10.241433538663799</v>
      </c>
      <c r="Q20" s="21">
        <f t="shared" si="8"/>
        <v>9.1938544356118257</v>
      </c>
      <c r="S20" s="31" t="s">
        <v>86</v>
      </c>
      <c r="T20" s="41">
        <f>K16</f>
        <v>-17.212572480725925</v>
      </c>
      <c r="U20" s="41">
        <f t="shared" si="7"/>
        <v>19.423493246993189</v>
      </c>
      <c r="V20" s="41">
        <f t="shared" si="7"/>
        <v>7.5043898300072556</v>
      </c>
      <c r="W20" s="41">
        <f t="shared" si="7"/>
        <v>12.260229323741484</v>
      </c>
      <c r="X20" s="41">
        <f t="shared" si="7"/>
        <v>-0.79999999999999716</v>
      </c>
      <c r="Y20" s="41">
        <f t="shared" si="7"/>
        <v>11.080000000000112</v>
      </c>
      <c r="Z20" s="53">
        <f t="shared" si="7"/>
        <v>13.265741933185879</v>
      </c>
    </row>
    <row r="21" spans="1:34" ht="15.6">
      <c r="B21" s="8"/>
      <c r="C21" s="8"/>
      <c r="D21" s="8"/>
      <c r="E21" s="8"/>
      <c r="F21" s="8"/>
      <c r="G21" s="8"/>
      <c r="H21" s="8"/>
      <c r="S21" s="31" t="s">
        <v>87</v>
      </c>
      <c r="T21" s="41">
        <f>K17</f>
        <v>1.1610769957487861</v>
      </c>
      <c r="U21" s="41">
        <f t="shared" si="7"/>
        <v>0.84657122311537591</v>
      </c>
      <c r="V21" s="41">
        <f t="shared" si="7"/>
        <v>7.6501011709907232</v>
      </c>
      <c r="W21" s="41">
        <f t="shared" si="7"/>
        <v>5.2637697178197698</v>
      </c>
      <c r="X21" s="41">
        <f t="shared" si="7"/>
        <v>2.9299999999999926</v>
      </c>
      <c r="Y21" s="41">
        <f t="shared" si="7"/>
        <v>1.9900000000000659</v>
      </c>
      <c r="Z21" s="53">
        <f t="shared" si="7"/>
        <v>2.3809523809523228</v>
      </c>
    </row>
    <row r="22" spans="1:34" ht="15.6">
      <c r="A22" s="1" t="s">
        <v>146</v>
      </c>
      <c r="B22" s="8">
        <f>[4]WorksheetNONOIL!B23</f>
        <v>1140.69923531022</v>
      </c>
      <c r="C22" s="8">
        <f>[4]WorksheetNONOIL!C23</f>
        <v>1202.6216724278099</v>
      </c>
      <c r="D22" s="8">
        <f>[4]WorksheetNONOIL!D23</f>
        <v>1316.9256762063701</v>
      </c>
      <c r="E22" s="8">
        <f>[4]WorksheetNONOIL!E23</f>
        <v>1387.9310089999999</v>
      </c>
      <c r="F22" s="8">
        <f>[4]WorksheetNONOIL!F23</f>
        <v>1573.0945220000001</v>
      </c>
      <c r="G22" s="8">
        <f>[4]WorksheetNONOIL!G23</f>
        <v>1745.79883261132</v>
      </c>
      <c r="H22" s="8">
        <f>[4]WorksheetNONOIL!H23</f>
        <v>1846.5139672646601</v>
      </c>
      <c r="I22" s="8">
        <f>[4]WorksheetNONOIL!I23</f>
        <v>1874.21167677363</v>
      </c>
      <c r="J22" s="2" t="s">
        <v>146</v>
      </c>
      <c r="K22" s="22">
        <f t="shared" ref="K22:Q31" si="9">C22/B22*100-100</f>
        <v>5.4284631041020788</v>
      </c>
      <c r="L22" s="22">
        <f t="shared" si="9"/>
        <v>9.5045687599997422</v>
      </c>
      <c r="M22" s="22">
        <f t="shared" si="9"/>
        <v>5.3917494416368896</v>
      </c>
      <c r="N22" s="22">
        <f t="shared" si="9"/>
        <v>13.340973852397028</v>
      </c>
      <c r="O22" s="22">
        <f t="shared" si="9"/>
        <v>10.978635307416056</v>
      </c>
      <c r="P22" s="22">
        <f t="shared" si="9"/>
        <v>5.7689999999996076</v>
      </c>
      <c r="Q22" s="22">
        <f t="shared" si="9"/>
        <v>1.4999999999999858</v>
      </c>
      <c r="S22" s="42" t="s">
        <v>88</v>
      </c>
      <c r="T22" s="43">
        <f>K18</f>
        <v>23.148192407114394</v>
      </c>
      <c r="U22" s="43">
        <f t="shared" si="7"/>
        <v>38.983489705249866</v>
      </c>
      <c r="V22" s="43">
        <f t="shared" si="7"/>
        <v>9.3355354458181097</v>
      </c>
      <c r="W22" s="43">
        <f t="shared" si="7"/>
        <v>2.4999999999997442</v>
      </c>
      <c r="X22" s="43">
        <f t="shared" si="7"/>
        <v>17.199999999999875</v>
      </c>
      <c r="Y22" s="43">
        <f t="shared" si="7"/>
        <v>11.200000000000102</v>
      </c>
      <c r="Z22" s="57">
        <f t="shared" si="7"/>
        <v>8.4039676555028251</v>
      </c>
    </row>
    <row r="23" spans="1:34" ht="14.4">
      <c r="A23" s="1" t="s">
        <v>147</v>
      </c>
      <c r="B23" s="8">
        <f>[4]WorksheetNONOIL!B24</f>
        <v>894.08203413493095</v>
      </c>
      <c r="C23" s="8">
        <f>[4]WorksheetNONOIL!C24</f>
        <v>916.59233209358695</v>
      </c>
      <c r="D23" s="8">
        <f>[4]WorksheetNONOIL!D24</f>
        <v>999.77812513400102</v>
      </c>
      <c r="E23" s="8">
        <f>[4]WorksheetNONOIL!E24</f>
        <v>962.00084100000004</v>
      </c>
      <c r="F23" s="8">
        <f>[4]WorksheetNONOIL!F24</f>
        <v>987.857213</v>
      </c>
      <c r="G23" s="8">
        <f>[4]WorksheetNONOIL!G24</f>
        <v>1023.26687282409</v>
      </c>
      <c r="H23" s="8">
        <f>[4]WorksheetNONOIL!H24</f>
        <v>1155.8822595421</v>
      </c>
      <c r="I23" s="8">
        <f>[4]WorksheetNONOIL!I24</f>
        <v>1314.1026746218599</v>
      </c>
      <c r="J23" s="2" t="s">
        <v>147</v>
      </c>
      <c r="K23" s="22">
        <f t="shared" si="9"/>
        <v>2.5176993943778001</v>
      </c>
      <c r="L23" s="22">
        <f t="shared" si="9"/>
        <v>9.0755497430803871</v>
      </c>
      <c r="M23" s="22">
        <f t="shared" si="9"/>
        <v>-3.7785667823986131</v>
      </c>
      <c r="N23" s="22">
        <f t="shared" si="9"/>
        <v>2.6877702074690859</v>
      </c>
      <c r="O23" s="22">
        <f t="shared" si="9"/>
        <v>3.5844917016453479</v>
      </c>
      <c r="P23" s="22">
        <f t="shared" si="9"/>
        <v>12.960000000000775</v>
      </c>
      <c r="Q23" s="22">
        <f t="shared" si="9"/>
        <v>13.688281291075313</v>
      </c>
    </row>
    <row r="24" spans="1:34" ht="14.4">
      <c r="A24" s="1" t="s">
        <v>148</v>
      </c>
      <c r="B24" s="8">
        <f>[4]WorksheetNONOIL!B25</f>
        <v>2357.2216847258701</v>
      </c>
      <c r="C24" s="8">
        <f>[4]WorksheetNONOIL!C25</f>
        <v>2573.4037110869299</v>
      </c>
      <c r="D24" s="8">
        <f>[4]WorksheetNONOIL!D25</f>
        <v>2671.91000228652</v>
      </c>
      <c r="E24" s="8">
        <f>[4]WorksheetNONOIL!E25</f>
        <v>2790.1362986905001</v>
      </c>
      <c r="F24" s="8">
        <f>[4]WorksheetNONOIL!F25</f>
        <v>3014.3079710000002</v>
      </c>
      <c r="G24" s="8">
        <f>[4]WorksheetNONOIL!G25</f>
        <v>3345.8818478100002</v>
      </c>
      <c r="H24" s="8">
        <f>[4]WorksheetNONOIL!H25</f>
        <v>3673.7782688953798</v>
      </c>
      <c r="I24" s="8">
        <f>[4]WorksheetNONOIL!I25</f>
        <v>4022.7872044404398</v>
      </c>
      <c r="J24" s="2" t="s">
        <v>148</v>
      </c>
      <c r="K24" s="22">
        <f t="shared" si="9"/>
        <v>9.1710519957396457</v>
      </c>
      <c r="L24" s="22">
        <f t="shared" si="9"/>
        <v>3.8278599962842179</v>
      </c>
      <c r="M24" s="22">
        <f t="shared" si="9"/>
        <v>4.4247858761263075</v>
      </c>
      <c r="N24" s="22">
        <f t="shared" si="9"/>
        <v>8.0344344616680985</v>
      </c>
      <c r="O24" s="22">
        <f t="shared" si="9"/>
        <v>11.000000000000014</v>
      </c>
      <c r="P24" s="22">
        <f t="shared" si="9"/>
        <v>9.7999999999999829</v>
      </c>
      <c r="Q24" s="22">
        <f t="shared" si="9"/>
        <v>9.4999999999999716</v>
      </c>
    </row>
    <row r="25" spans="1:34" ht="14.4">
      <c r="A25" s="1" t="s">
        <v>149</v>
      </c>
      <c r="B25" s="8">
        <f>[4]WorksheetNONOIL!B26</f>
        <v>483.03722895626902</v>
      </c>
      <c r="C25" s="8">
        <f>[4]WorksheetNONOIL!C26</f>
        <v>502.841755343476</v>
      </c>
      <c r="D25" s="8">
        <f>[4]WorksheetNONOIL!D26</f>
        <v>600.89589763545405</v>
      </c>
      <c r="E25" s="8">
        <f>[4]WorksheetNONOIL!E26</f>
        <v>624.164716</v>
      </c>
      <c r="F25" s="8">
        <f>[4]WorksheetNONOIL!F26</f>
        <v>776.90601500000002</v>
      </c>
      <c r="G25" s="8">
        <f>[4]WorksheetNONOIL!G26</f>
        <v>908.98003755000002</v>
      </c>
      <c r="H25" s="8">
        <f>[4]WorksheetNONOIL!H26</f>
        <v>1121.6813663367</v>
      </c>
      <c r="I25" s="8">
        <f>[4]WorksheetNONOIL!I26</f>
        <v>1398.40015941196</v>
      </c>
      <c r="J25" s="2" t="s">
        <v>149</v>
      </c>
      <c r="K25" s="22">
        <f t="shared" si="9"/>
        <v>4.0999999999999943</v>
      </c>
      <c r="L25" s="22">
        <f t="shared" si="9"/>
        <v>19.500000000000057</v>
      </c>
      <c r="M25" s="22">
        <f t="shared" si="9"/>
        <v>3.8723543389311885</v>
      </c>
      <c r="N25" s="22">
        <f t="shared" si="9"/>
        <v>24.47131263344275</v>
      </c>
      <c r="O25" s="22">
        <f t="shared" si="9"/>
        <v>17</v>
      </c>
      <c r="P25" s="22">
        <f t="shared" si="9"/>
        <v>23.400000000000006</v>
      </c>
      <c r="Q25" s="22">
        <f t="shared" si="9"/>
        <v>24.669999999999661</v>
      </c>
    </row>
    <row r="26" spans="1:34" ht="14.4">
      <c r="A26" s="1" t="s">
        <v>181</v>
      </c>
      <c r="B26" s="8">
        <f>[4]WorksheetNONOIL!B27</f>
        <v>472.85610000000003</v>
      </c>
      <c r="C26" s="8">
        <f>[4]WorksheetNONOIL!C27</f>
        <v>559.76896800603299</v>
      </c>
      <c r="D26" s="8">
        <f>[4]WorksheetNONOIL!D27</f>
        <v>620.12126920962805</v>
      </c>
      <c r="E26" s="8">
        <f>[4]WorksheetNONOIL!E27</f>
        <v>677.93816802119295</v>
      </c>
      <c r="F26" s="8">
        <f>[4]WorksheetNONOIL!F27</f>
        <v>791.49056399999995</v>
      </c>
      <c r="G26" s="8">
        <f>[4]WorksheetNONOIL!G27</f>
        <v>799.40546963999998</v>
      </c>
      <c r="H26" s="8">
        <f>[4]WorksheetNONOIL!H27</f>
        <v>983.26872765719997</v>
      </c>
      <c r="I26" s="8">
        <f>[4]WorksheetNONOIL!I27</f>
        <v>1101.9487266185699</v>
      </c>
      <c r="J26" s="2" t="s">
        <v>181</v>
      </c>
      <c r="K26" s="22">
        <f t="shared" si="9"/>
        <v>18.380405371958403</v>
      </c>
      <c r="L26" s="22">
        <f t="shared" si="9"/>
        <v>10.781644687910713</v>
      </c>
      <c r="M26" s="22">
        <f t="shared" si="9"/>
        <v>9.3234826286889216</v>
      </c>
      <c r="N26" s="22">
        <f t="shared" si="9"/>
        <v>16.749668529543143</v>
      </c>
      <c r="O26" s="22">
        <f t="shared" si="9"/>
        <v>1</v>
      </c>
      <c r="P26" s="22">
        <f t="shared" si="9"/>
        <v>23</v>
      </c>
      <c r="Q26" s="22">
        <f t="shared" si="9"/>
        <v>12.069945440464139</v>
      </c>
    </row>
    <row r="27" spans="1:34" ht="27">
      <c r="A27" s="10" t="s">
        <v>182</v>
      </c>
      <c r="B27" s="8">
        <f>[4]WorksheetNONOIL!B28+[4]WorksheetNONOIL!B29</f>
        <v>913.92707483695096</v>
      </c>
      <c r="C27" s="8">
        <f>[4]WorksheetNONOIL!C28+[4]WorksheetNONOIL!C29</f>
        <v>943.51596620534906</v>
      </c>
      <c r="D27" s="8">
        <f>[4]WorksheetNONOIL!D28+[4]WorksheetNONOIL!D29</f>
        <v>943.19960929380909</v>
      </c>
      <c r="E27" s="8">
        <f>[4]WorksheetNONOIL!E28+[4]WorksheetNONOIL!E29</f>
        <v>944.79098694112099</v>
      </c>
      <c r="F27" s="8">
        <f>[4]WorksheetNONOIL!F28+[4]WorksheetNONOIL!F29</f>
        <v>1076.0488511115261</v>
      </c>
      <c r="G27" s="8">
        <f>[4]WorksheetNONOIL!G28+[4]WorksheetNONOIL!G29</f>
        <v>1227.139823538203</v>
      </c>
      <c r="H27" s="8">
        <f>[4]WorksheetNONOIL!H28+[4]WorksheetNONOIL!H29</f>
        <v>1387.93043350312</v>
      </c>
      <c r="I27" s="8">
        <f>[4]WorksheetNONOIL!I28+[4]WorksheetNONOIL!I29</f>
        <v>1493.722475346638</v>
      </c>
      <c r="J27" s="2" t="s">
        <v>182</v>
      </c>
      <c r="K27" s="22">
        <f t="shared" si="9"/>
        <v>3.2375549628701918</v>
      </c>
      <c r="L27" s="22">
        <f t="shared" si="9"/>
        <v>-3.3529576909259617E-2</v>
      </c>
      <c r="M27" s="22">
        <f t="shared" si="9"/>
        <v>0.16872119449915601</v>
      </c>
      <c r="N27" s="22">
        <f t="shared" si="9"/>
        <v>13.892793854370794</v>
      </c>
      <c r="O27" s="22">
        <f t="shared" si="9"/>
        <v>14.041274452419557</v>
      </c>
      <c r="P27" s="22">
        <f t="shared" si="9"/>
        <v>13.102876044011879</v>
      </c>
      <c r="Q27" s="22">
        <f t="shared" si="9"/>
        <v>7.6222870606346191</v>
      </c>
    </row>
    <row r="28" spans="1:34" ht="27">
      <c r="A28" s="10" t="s">
        <v>152</v>
      </c>
      <c r="B28" s="8">
        <f>[4]WorksheetNONOIL!B30</f>
        <v>862.13806675830995</v>
      </c>
      <c r="C28" s="8">
        <f>[4]WorksheetNONOIL!C30</f>
        <v>959.55966830199895</v>
      </c>
      <c r="D28" s="8">
        <f>[4]WorksheetNONOIL!D30</f>
        <v>1081.75101716923</v>
      </c>
      <c r="E28" s="8">
        <f>[4]WorksheetNONOIL!E30</f>
        <v>1208.1798796532601</v>
      </c>
      <c r="F28" s="8">
        <f>[4]WorksheetNONOIL!F30</f>
        <v>1248.961399</v>
      </c>
      <c r="G28" s="8">
        <f>[4]WorksheetNONOIL!G30</f>
        <v>1341.3845425259999</v>
      </c>
      <c r="H28" s="8">
        <f>[4]WorksheetNONOIL!H30</f>
        <v>1397.1861394950799</v>
      </c>
      <c r="I28" s="8">
        <f>[4]WorksheetNONOIL!I30</f>
        <v>1466.21988792157</v>
      </c>
      <c r="J28" s="2" t="s">
        <v>152</v>
      </c>
      <c r="K28" s="22">
        <f t="shared" si="9"/>
        <v>11.299999999999997</v>
      </c>
      <c r="L28" s="22">
        <f t="shared" si="9"/>
        <v>12.734106372296395</v>
      </c>
      <c r="M28" s="22">
        <f t="shared" si="9"/>
        <v>11.687427187715912</v>
      </c>
      <c r="N28" s="22">
        <f t="shared" si="9"/>
        <v>3.3754509600378384</v>
      </c>
      <c r="O28" s="22">
        <f t="shared" si="9"/>
        <v>7.3999999999999773</v>
      </c>
      <c r="P28" s="22">
        <f t="shared" si="9"/>
        <v>4.1599999999998687</v>
      </c>
      <c r="Q28" s="22">
        <f t="shared" si="9"/>
        <v>4.9409127728276587</v>
      </c>
      <c r="S28" s="44" t="s">
        <v>173</v>
      </c>
      <c r="T28" s="45">
        <v>2006</v>
      </c>
      <c r="U28" s="45">
        <v>2007</v>
      </c>
      <c r="V28" s="45">
        <v>2008</v>
      </c>
      <c r="W28" s="45">
        <v>2009</v>
      </c>
      <c r="X28" s="45">
        <v>2010</v>
      </c>
      <c r="Y28" s="45">
        <v>2011</v>
      </c>
      <c r="Z28" s="58">
        <v>2012</v>
      </c>
      <c r="AA28" s="45">
        <v>2013</v>
      </c>
      <c r="AE28" s="59" t="s">
        <v>173</v>
      </c>
      <c r="AF28" s="31" t="s">
        <v>176</v>
      </c>
      <c r="AG28" s="31" t="s">
        <v>177</v>
      </c>
      <c r="AH28" s="31" t="s">
        <v>183</v>
      </c>
    </row>
    <row r="29" spans="1:34" ht="15.6">
      <c r="A29" s="1" t="s">
        <v>153</v>
      </c>
      <c r="B29" s="8">
        <f>[4]WorksheetNONOIL!B31</f>
        <v>654.95995300000004</v>
      </c>
      <c r="C29" s="8">
        <f>[4]WorksheetNONOIL!C31</f>
        <v>720.45594830000005</v>
      </c>
      <c r="D29" s="8">
        <f>[4]WorksheetNONOIL!D31</f>
        <v>814.29858208688995</v>
      </c>
      <c r="E29" s="8">
        <f>[4]WorksheetNONOIL!E31</f>
        <v>914.89015573904601</v>
      </c>
      <c r="F29" s="8">
        <f>[4]WorksheetNONOIL!F31</f>
        <v>963.218076</v>
      </c>
      <c r="G29" s="8">
        <f>[4]WorksheetNONOIL!G31</f>
        <v>999.82036288799998</v>
      </c>
      <c r="H29" s="8">
        <f>[4]WorksheetNONOIL!H31</f>
        <v>1066.8083272015001</v>
      </c>
      <c r="I29" s="8">
        <f>[4]WorksheetNONOIL!I31</f>
        <v>1116.1011886733199</v>
      </c>
      <c r="J29" s="2" t="s">
        <v>153</v>
      </c>
      <c r="K29" s="22">
        <f t="shared" si="9"/>
        <v>10.000000000000014</v>
      </c>
      <c r="L29" s="22">
        <f t="shared" si="9"/>
        <v>13.02545062030822</v>
      </c>
      <c r="M29" s="22">
        <f t="shared" si="9"/>
        <v>12.353155938741693</v>
      </c>
      <c r="N29" s="22">
        <f t="shared" si="9"/>
        <v>5.2823740596394089</v>
      </c>
      <c r="O29" s="22">
        <f t="shared" si="9"/>
        <v>3.7999999999999972</v>
      </c>
      <c r="P29" s="22">
        <f t="shared" si="9"/>
        <v>6.700000000000415</v>
      </c>
      <c r="Q29" s="22">
        <f t="shared" si="9"/>
        <v>4.6205921171544588</v>
      </c>
      <c r="S29" s="46" t="s">
        <v>176</v>
      </c>
      <c r="T29" s="47">
        <f>K45</f>
        <v>30.404927662886372</v>
      </c>
      <c r="U29" s="47">
        <f t="shared" ref="U29:AA29" si="10">L45</f>
        <v>29.050053387201828</v>
      </c>
      <c r="V29" s="47">
        <f t="shared" si="10"/>
        <v>30.961901842183543</v>
      </c>
      <c r="W29" s="47">
        <f t="shared" si="10"/>
        <v>31.806457895458955</v>
      </c>
      <c r="X29" s="47">
        <f t="shared" si="10"/>
        <v>29.876341154385415</v>
      </c>
      <c r="Y29" s="47">
        <f t="shared" si="10"/>
        <v>27.165525811162134</v>
      </c>
      <c r="Z29" s="47">
        <f t="shared" si="10"/>
        <v>24.328402329805865</v>
      </c>
      <c r="AA29" s="47">
        <f t="shared" si="10"/>
        <v>22.641956695164886</v>
      </c>
      <c r="AE29" s="60">
        <v>2006</v>
      </c>
      <c r="AF29" s="48">
        <v>30.404927662886401</v>
      </c>
      <c r="AG29" s="48">
        <v>20.7993924776192</v>
      </c>
      <c r="AH29" s="48">
        <v>48.795679859494498</v>
      </c>
    </row>
    <row r="30" spans="1:34" ht="15.6">
      <c r="A30" s="1" t="s">
        <v>154</v>
      </c>
      <c r="B30" s="8">
        <f>[4]WorksheetNONOIL!B32</f>
        <v>249.83920972583701</v>
      </c>
      <c r="C30" s="8">
        <f>[4]WorksheetNONOIL!C32</f>
        <v>259.27272368374099</v>
      </c>
      <c r="D30" s="8">
        <f>[4]WorksheetNONOIL!D32</f>
        <v>270.78237328235002</v>
      </c>
      <c r="E30" s="8">
        <f>[4]WorksheetNONOIL!E32</f>
        <v>311.81224933890701</v>
      </c>
      <c r="F30" s="8">
        <f>[4]WorksheetNONOIL!F32</f>
        <v>346.86159199999997</v>
      </c>
      <c r="G30" s="8">
        <f>[4]WorksheetNONOIL!G32</f>
        <v>364.20467159999998</v>
      </c>
      <c r="H30" s="8">
        <f>[4]WorksheetNONOIL!H32</f>
        <v>392.97684065639999</v>
      </c>
      <c r="I30" s="8">
        <f>[4]WorksheetNONOIL!I32</f>
        <v>437.15759929343199</v>
      </c>
      <c r="J30" s="2" t="s">
        <v>154</v>
      </c>
      <c r="K30" s="22">
        <f t="shared" si="9"/>
        <v>3.7758340527317245</v>
      </c>
      <c r="L30" s="22">
        <f t="shared" si="9"/>
        <v>4.439205727112423</v>
      </c>
      <c r="M30" s="22">
        <f t="shared" si="9"/>
        <v>15.152343765660973</v>
      </c>
      <c r="N30" s="22">
        <f t="shared" si="9"/>
        <v>11.240527828975061</v>
      </c>
      <c r="O30" s="22">
        <f t="shared" si="9"/>
        <v>5</v>
      </c>
      <c r="P30" s="22">
        <f t="shared" si="9"/>
        <v>7.8999999999999915</v>
      </c>
      <c r="Q30" s="22">
        <f t="shared" si="9"/>
        <v>11.242585838706347</v>
      </c>
      <c r="S30" s="31" t="s">
        <v>177</v>
      </c>
      <c r="T30" s="48">
        <f>K53</f>
        <v>20.799392477619229</v>
      </c>
      <c r="U30" s="48">
        <f t="shared" ref="U30:AA30" si="11">L53</f>
        <v>20.746856189008987</v>
      </c>
      <c r="V30" s="48">
        <f t="shared" si="11"/>
        <v>20.424559090022189</v>
      </c>
      <c r="W30" s="48">
        <f t="shared" si="11"/>
        <v>18.999786882845886</v>
      </c>
      <c r="X30" s="48">
        <f t="shared" si="11"/>
        <v>18.784800426847241</v>
      </c>
      <c r="Y30" s="48">
        <f t="shared" si="11"/>
        <v>20.205343197318776</v>
      </c>
      <c r="Z30" s="48">
        <f t="shared" si="11"/>
        <v>22.015555882654009</v>
      </c>
      <c r="AA30" s="48">
        <f t="shared" si="11"/>
        <v>23.472593350500475</v>
      </c>
      <c r="AE30" s="60">
        <v>2007</v>
      </c>
      <c r="AF30" s="48">
        <v>29.0500533872018</v>
      </c>
      <c r="AG30" s="48">
        <v>20.746856189009002</v>
      </c>
      <c r="AH30" s="48">
        <v>50.203090423789199</v>
      </c>
    </row>
    <row r="31" spans="1:34" ht="15.6">
      <c r="A31" s="1" t="s">
        <v>184</v>
      </c>
      <c r="B31" s="8">
        <f>[4]WorksheetNONOIL!B33</f>
        <v>661.615525987414</v>
      </c>
      <c r="C31" s="8">
        <f>[4]WorksheetNONOIL!C33</f>
        <v>720.31677691726304</v>
      </c>
      <c r="D31" s="8">
        <f>[4]WorksheetNONOIL!D33</f>
        <v>786.30765372768701</v>
      </c>
      <c r="E31" s="8">
        <f>[4]WorksheetNONOIL!E33</f>
        <v>845.05032453228</v>
      </c>
      <c r="F31" s="8">
        <f>[4]WorksheetNONOIL!F33</f>
        <v>935.5</v>
      </c>
      <c r="G31" s="8">
        <f>[4]WorksheetNONOIL!G33</f>
        <v>1056.8343500000001</v>
      </c>
      <c r="H31" s="8">
        <f>[4]WorksheetNONOIL!H33</f>
        <v>1098.8963571300001</v>
      </c>
      <c r="I31" s="8">
        <f>[4]WorksheetNONOIL!I33</f>
        <v>1198.8959256288299</v>
      </c>
      <c r="J31" s="2" t="s">
        <v>184</v>
      </c>
      <c r="K31" s="22">
        <f t="shared" si="9"/>
        <v>8.8724113362124655</v>
      </c>
      <c r="L31" s="22">
        <f t="shared" si="9"/>
        <v>9.1613688484176237</v>
      </c>
      <c r="M31" s="22">
        <f t="shared" si="9"/>
        <v>7.4706980818651374</v>
      </c>
      <c r="N31" s="22">
        <f t="shared" si="9"/>
        <v>10.70346615366158</v>
      </c>
      <c r="O31" s="22">
        <f t="shared" si="9"/>
        <v>12.970000000000013</v>
      </c>
      <c r="P31" s="22">
        <f t="shared" si="9"/>
        <v>3.980000000000004</v>
      </c>
      <c r="Q31" s="22">
        <f t="shared" si="9"/>
        <v>9.0999999999999801</v>
      </c>
      <c r="S31" s="33" t="s">
        <v>183</v>
      </c>
      <c r="T31" s="49">
        <f>K61</f>
        <v>48.795679859494484</v>
      </c>
      <c r="U31" s="49">
        <f t="shared" ref="U31:AA31" si="12">L61</f>
        <v>50.203090423789156</v>
      </c>
      <c r="V31" s="49">
        <f t="shared" si="12"/>
        <v>48.613539067794356</v>
      </c>
      <c r="W31" s="49">
        <f t="shared" si="12"/>
        <v>49.193755221695348</v>
      </c>
      <c r="X31" s="49">
        <f t="shared" si="12"/>
        <v>51.33885841876733</v>
      </c>
      <c r="Y31" s="49">
        <f t="shared" si="12"/>
        <v>52.629130991518956</v>
      </c>
      <c r="Z31" s="49">
        <f t="shared" si="12"/>
        <v>53.656041787540254</v>
      </c>
      <c r="AA31" s="49">
        <f t="shared" si="12"/>
        <v>53.885449954334689</v>
      </c>
      <c r="AE31" s="60">
        <v>2008</v>
      </c>
      <c r="AF31" s="48">
        <v>30.961901842183501</v>
      </c>
      <c r="AG31" s="48">
        <v>20.4245590900222</v>
      </c>
      <c r="AH31" s="48">
        <v>48.613539067794299</v>
      </c>
    </row>
    <row r="32" spans="1:34" ht="15.6">
      <c r="B32" s="8"/>
      <c r="C32" s="8"/>
      <c r="D32" s="8"/>
      <c r="E32" s="8"/>
      <c r="F32" s="8"/>
      <c r="G32" s="8"/>
      <c r="H32" s="8"/>
      <c r="AE32" s="60">
        <v>2009</v>
      </c>
      <c r="AF32" s="48">
        <v>31.806457895458799</v>
      </c>
      <c r="AG32" s="48">
        <v>18.9997868828459</v>
      </c>
      <c r="AH32" s="48">
        <v>49.193755221695298</v>
      </c>
    </row>
    <row r="33" spans="1:34" ht="15.6">
      <c r="A33" s="3" t="s">
        <v>156</v>
      </c>
      <c r="B33" s="7">
        <f>[4]WorksheetNONOIL!B35</f>
        <v>17809.7244232675</v>
      </c>
      <c r="C33" s="7">
        <f>[4]WorksheetNONOIL!C35</f>
        <v>18609.945957463598</v>
      </c>
      <c r="D33" s="7">
        <f>[4]WorksheetNONOIL!D35</f>
        <v>20343.913404076298</v>
      </c>
      <c r="E33" s="7">
        <f>[4]WorksheetNONOIL!E35</f>
        <v>21520.712192565301</v>
      </c>
      <c r="F33" s="7">
        <f>[4]WorksheetNONOIL!F35</f>
        <v>23155.123830566699</v>
      </c>
      <c r="G33" s="7">
        <f>[4]WorksheetNONOIL!G35</f>
        <v>25104.761196447998</v>
      </c>
      <c r="H33" s="7">
        <f>[4]WorksheetNONOIL!H35</f>
        <v>26881.642239197099</v>
      </c>
      <c r="I33" s="7">
        <f>[4]WorksheetNONOIL!I35</f>
        <v>28541.107746584799</v>
      </c>
      <c r="J33" s="19" t="s">
        <v>156</v>
      </c>
      <c r="K33" s="21">
        <f t="shared" ref="K33:Q33" si="13">C33/B33*100-100</f>
        <v>4.4931719052915327</v>
      </c>
      <c r="L33" s="21">
        <f t="shared" si="13"/>
        <v>9.3174233314593948</v>
      </c>
      <c r="M33" s="21">
        <f t="shared" si="13"/>
        <v>5.7845251555839212</v>
      </c>
      <c r="N33" s="21">
        <f t="shared" si="13"/>
        <v>7.5945982799121055</v>
      </c>
      <c r="O33" s="21">
        <f t="shared" si="13"/>
        <v>8.4198960892949799</v>
      </c>
      <c r="P33" s="21">
        <f t="shared" si="13"/>
        <v>7.077864747825231</v>
      </c>
      <c r="Q33" s="21">
        <f t="shared" si="13"/>
        <v>6.1732296435668417</v>
      </c>
      <c r="AE33" s="60">
        <v>2010</v>
      </c>
      <c r="AF33" s="48">
        <v>29.876341154385401</v>
      </c>
      <c r="AG33" s="48">
        <v>18.784800426847301</v>
      </c>
      <c r="AH33" s="48">
        <v>51.338858418767302</v>
      </c>
    </row>
    <row r="34" spans="1:34" ht="15.6">
      <c r="B34" s="8"/>
      <c r="C34" s="8"/>
      <c r="D34" s="8"/>
      <c r="E34" s="8"/>
      <c r="F34" s="8"/>
      <c r="G34" s="8"/>
      <c r="H34" s="8"/>
      <c r="AE34" s="60">
        <v>2011</v>
      </c>
      <c r="AF34" s="48">
        <v>27.165525811162201</v>
      </c>
      <c r="AG34" s="48">
        <v>20.2053431973188</v>
      </c>
      <c r="AH34" s="48">
        <v>52.629130991518998</v>
      </c>
    </row>
    <row r="35" spans="1:34" ht="15.6">
      <c r="A35" s="4" t="s">
        <v>185</v>
      </c>
      <c r="B35" s="8">
        <f>[4]WorksheetNONOIL!B39</f>
        <v>1301.5773123833201</v>
      </c>
      <c r="C35" s="8">
        <f>[4]WorksheetNONOIL!C39</f>
        <v>1753.4379553158401</v>
      </c>
      <c r="D35" s="8">
        <f>[4]WorksheetNONOIL!D39</f>
        <v>1248</v>
      </c>
      <c r="E35" s="8">
        <f>[4]WorksheetNONOIL!E39</f>
        <v>933.77661909727397</v>
      </c>
      <c r="F35" s="8">
        <f>[4]WorksheetNONOIL!F39</f>
        <v>1032.2005039999999</v>
      </c>
      <c r="G35" s="8">
        <f>[4]WorksheetNONOIL!G39</f>
        <v>1414.5</v>
      </c>
      <c r="H35" s="8">
        <f>[4]WorksheetNONOIL!H39</f>
        <v>1720.6</v>
      </c>
      <c r="I35" s="8">
        <f>[4]WorksheetNONOIL!I39</f>
        <v>1723.7864136560599</v>
      </c>
      <c r="J35" s="24" t="s">
        <v>185</v>
      </c>
      <c r="K35" s="22"/>
      <c r="L35" s="22"/>
      <c r="M35" s="22"/>
      <c r="N35" s="22"/>
      <c r="O35" s="22"/>
      <c r="P35" s="22"/>
      <c r="AE35" s="61">
        <v>2012</v>
      </c>
      <c r="AF35" s="48">
        <v>24.328402329805801</v>
      </c>
      <c r="AG35" s="48">
        <v>22.015555882653999</v>
      </c>
      <c r="AH35" s="48">
        <v>53.656041787540197</v>
      </c>
    </row>
    <row r="36" spans="1:34" ht="15.6">
      <c r="B36" s="8"/>
      <c r="C36" s="8"/>
      <c r="D36" s="8"/>
      <c r="E36" s="8"/>
      <c r="F36" s="8"/>
      <c r="G36" s="8"/>
      <c r="H36" s="8"/>
      <c r="AE36" s="62">
        <v>2013</v>
      </c>
      <c r="AF36" s="63">
        <v>22.6419566951649</v>
      </c>
      <c r="AG36" s="63">
        <v>23.4725933505005</v>
      </c>
      <c r="AH36" s="63">
        <v>53.885449954334703</v>
      </c>
    </row>
    <row r="37" spans="1:34" ht="26.4">
      <c r="A37" s="11" t="s">
        <v>158</v>
      </c>
      <c r="B37" s="12">
        <f>[4]WorksheetNONOIL!B42</f>
        <v>18706.0232637796</v>
      </c>
      <c r="C37" s="12">
        <f>[4]WorksheetNONOIL!C42</f>
        <v>19913.875009017102</v>
      </c>
      <c r="D37" s="12">
        <f>[4]WorksheetNONOIL!D42</f>
        <v>21591.913404076298</v>
      </c>
      <c r="E37" s="12">
        <f>[4]WorksheetNONOIL!E42</f>
        <v>22454.488811662599</v>
      </c>
      <c r="F37" s="12">
        <f>[4]WorksheetNONOIL!F42</f>
        <v>24187.3243345667</v>
      </c>
      <c r="G37" s="12">
        <f>[4]WorksheetNONOIL!G42</f>
        <v>26519.261196447998</v>
      </c>
      <c r="H37" s="12">
        <f>[4]WorksheetNONOIL!H42</f>
        <v>28602.242239197101</v>
      </c>
      <c r="I37" s="12">
        <f>[4]WorksheetNONOIL!I42</f>
        <v>30264.8941602409</v>
      </c>
      <c r="J37" s="25" t="s">
        <v>158</v>
      </c>
      <c r="K37" s="26">
        <f t="shared" ref="K37:Q37" si="14">C37/B37*100-100</f>
        <v>6.4570204377766487</v>
      </c>
      <c r="L37" s="26">
        <f t="shared" si="14"/>
        <v>8.4264784945138587</v>
      </c>
      <c r="M37" s="26">
        <f t="shared" si="14"/>
        <v>3.9949002732821981</v>
      </c>
      <c r="N37" s="26">
        <f t="shared" si="14"/>
        <v>7.7171007429217724</v>
      </c>
      <c r="O37" s="26">
        <f t="shared" si="14"/>
        <v>9.6411526534527354</v>
      </c>
      <c r="P37" s="26">
        <f t="shared" si="14"/>
        <v>7.8545968053895194</v>
      </c>
      <c r="Q37" s="26">
        <f t="shared" si="14"/>
        <v>5.8130125153798957</v>
      </c>
    </row>
    <row r="38" spans="1:34" ht="14.4">
      <c r="A38" s="4" t="s">
        <v>186</v>
      </c>
      <c r="B38" s="13"/>
      <c r="C38" s="13"/>
      <c r="D38" s="13"/>
      <c r="F38" s="14"/>
      <c r="G38" s="14"/>
      <c r="H38" s="15" t="s">
        <v>179</v>
      </c>
      <c r="J38" s="24" t="s">
        <v>187</v>
      </c>
    </row>
    <row r="39" spans="1:34">
      <c r="A39" s="16" t="s">
        <v>188</v>
      </c>
      <c r="F39" s="17"/>
      <c r="G39" s="17"/>
      <c r="H39" s="17"/>
      <c r="J39" s="27" t="s">
        <v>188</v>
      </c>
    </row>
    <row r="40" spans="1:34" ht="14.4">
      <c r="A40" s="16" t="s">
        <v>167</v>
      </c>
      <c r="G40" s="14"/>
      <c r="H40" s="14"/>
      <c r="J40" s="27" t="s">
        <v>167</v>
      </c>
    </row>
    <row r="41" spans="1:34">
      <c r="F41" s="17"/>
      <c r="G41" s="17"/>
      <c r="H41" s="17"/>
    </row>
    <row r="42" spans="1:34">
      <c r="A42" s="3" t="s">
        <v>205</v>
      </c>
      <c r="F42" s="17"/>
      <c r="G42" s="17"/>
      <c r="H42" s="17"/>
      <c r="J42" s="19" t="s">
        <v>206</v>
      </c>
    </row>
    <row r="43" spans="1:34">
      <c r="F43" s="4" t="s">
        <v>172</v>
      </c>
    </row>
    <row r="44" spans="1:34">
      <c r="A44" s="3" t="s">
        <v>162</v>
      </c>
      <c r="B44" s="3">
        <v>2006</v>
      </c>
      <c r="C44" s="3">
        <v>2007</v>
      </c>
      <c r="D44" s="3">
        <v>2008</v>
      </c>
      <c r="E44" s="3">
        <v>2009</v>
      </c>
      <c r="F44" s="3">
        <v>2010</v>
      </c>
      <c r="G44" s="18" t="s">
        <v>127</v>
      </c>
      <c r="H44" s="18" t="s">
        <v>128</v>
      </c>
      <c r="I44" s="18" t="s">
        <v>129</v>
      </c>
      <c r="J44" s="19" t="s">
        <v>162</v>
      </c>
      <c r="K44" s="3">
        <v>2006</v>
      </c>
      <c r="L44" s="3">
        <v>2007</v>
      </c>
      <c r="M44" s="3">
        <v>2008</v>
      </c>
      <c r="N44" s="3">
        <v>2009</v>
      </c>
      <c r="O44" s="3">
        <v>2010</v>
      </c>
      <c r="P44" s="18" t="s">
        <v>127</v>
      </c>
      <c r="Q44" s="18" t="s">
        <v>128</v>
      </c>
      <c r="R44" s="18" t="s">
        <v>129</v>
      </c>
    </row>
    <row r="45" spans="1:34">
      <c r="A45" s="3" t="s">
        <v>131</v>
      </c>
      <c r="B45" s="7">
        <f>[4]WorksheetNONOIL!B52</f>
        <v>5415.0338278538902</v>
      </c>
      <c r="C45" s="7">
        <f>[4]WorksheetNONOIL!C52</f>
        <v>6319.8016024356002</v>
      </c>
      <c r="D45" s="7">
        <f>[4]WorksheetNONOIL!D52</f>
        <v>8874.9513068169399</v>
      </c>
      <c r="E45" s="7">
        <f>[4]WorksheetNONOIL!E52</f>
        <v>11342.8322662439</v>
      </c>
      <c r="F45" s="7">
        <f>[4]WorksheetNONOIL!F52</f>
        <v>12909.6237935753</v>
      </c>
      <c r="G45" s="7">
        <f>[4]WorksheetNONOIL!G52</f>
        <v>14154.7577361965</v>
      </c>
      <c r="H45" s="7">
        <f>[4]WorksheetNONOIL!H52</f>
        <v>15399.076945697199</v>
      </c>
      <c r="I45" s="7">
        <f>[4]WorksheetNONOIL!I52</f>
        <v>16687.416532826999</v>
      </c>
      <c r="J45" s="19" t="s">
        <v>131</v>
      </c>
      <c r="K45" s="21">
        <f t="shared" ref="K45:R45" si="15">B45/B$74*100</f>
        <v>30.404927662886372</v>
      </c>
      <c r="L45" s="21">
        <f t="shared" si="15"/>
        <v>29.050053387201828</v>
      </c>
      <c r="M45" s="21">
        <f t="shared" si="15"/>
        <v>30.961901842183543</v>
      </c>
      <c r="N45" s="21">
        <f t="shared" si="15"/>
        <v>31.806457895458955</v>
      </c>
      <c r="O45" s="21">
        <f t="shared" si="15"/>
        <v>29.876341154385415</v>
      </c>
      <c r="P45" s="21">
        <f t="shared" si="15"/>
        <v>27.165525811162134</v>
      </c>
      <c r="Q45" s="21">
        <f t="shared" si="15"/>
        <v>24.328402329805865</v>
      </c>
      <c r="R45" s="21">
        <f t="shared" si="15"/>
        <v>22.641956695164886</v>
      </c>
    </row>
    <row r="46" spans="1:34" ht="14.4">
      <c r="B46" s="8"/>
      <c r="C46" s="8"/>
      <c r="D46" s="8"/>
      <c r="E46" s="8"/>
      <c r="F46" s="8"/>
      <c r="G46" s="8"/>
      <c r="H46" s="8"/>
      <c r="K46" s="22"/>
      <c r="L46" s="22"/>
      <c r="M46" s="22"/>
      <c r="N46" s="22"/>
      <c r="O46" s="22"/>
      <c r="P46" s="22"/>
      <c r="Q46" s="22"/>
    </row>
    <row r="47" spans="1:34" ht="14.4">
      <c r="A47" s="1" t="s">
        <v>132</v>
      </c>
      <c r="B47" s="8">
        <f>[4]WorksheetNONOIL!B54</f>
        <v>3793.6819574757301</v>
      </c>
      <c r="C47" s="8">
        <f>[4]WorksheetNONOIL!C54</f>
        <v>4408.7781435247698</v>
      </c>
      <c r="D47" s="8">
        <f>[4]WorksheetNONOIL!D54</f>
        <v>6434.9820378384602</v>
      </c>
      <c r="E47" s="8">
        <f>[4]WorksheetNONOIL!E54</f>
        <v>8425.2615638106709</v>
      </c>
      <c r="F47" s="8">
        <f>[4]WorksheetNONOIL!F54</f>
        <v>9421.5535809743906</v>
      </c>
      <c r="G47" s="8">
        <f>[4]WorksheetNONOIL!G54</f>
        <v>10649.8609157274</v>
      </c>
      <c r="H47" s="8">
        <f>[4]WorksheetNONOIL!H54</f>
        <v>11477.035613051899</v>
      </c>
      <c r="I47" s="8">
        <f>[4]WorksheetNONOIL!I54</f>
        <v>12215.799831615899</v>
      </c>
      <c r="J47" s="2" t="s">
        <v>132</v>
      </c>
      <c r="K47" s="22">
        <f t="shared" ref="K47:R51" si="16">B47/B$74*100</f>
        <v>21.301182810664255</v>
      </c>
      <c r="L47" s="22">
        <f t="shared" si="16"/>
        <v>20.265705871583688</v>
      </c>
      <c r="M47" s="22">
        <f t="shared" si="16"/>
        <v>22.449619758333878</v>
      </c>
      <c r="N47" s="22">
        <f t="shared" si="16"/>
        <v>23.625292246017821</v>
      </c>
      <c r="O47" s="22">
        <f t="shared" si="16"/>
        <v>21.804008659771846</v>
      </c>
      <c r="P47" s="22">
        <f t="shared" si="16"/>
        <v>20.438998461390781</v>
      </c>
      <c r="Q47" s="22">
        <f t="shared" si="16"/>
        <v>18.132121875386538</v>
      </c>
      <c r="R47" s="22">
        <f t="shared" si="16"/>
        <v>16.574741227328431</v>
      </c>
    </row>
    <row r="48" spans="1:34" ht="14.4">
      <c r="A48" s="1" t="s">
        <v>133</v>
      </c>
      <c r="B48" s="8">
        <f>[4]WorksheetNONOIL!B55</f>
        <v>537.18817130132504</v>
      </c>
      <c r="C48" s="8">
        <f>[4]WorksheetNONOIL!C55</f>
        <v>580.93800986017504</v>
      </c>
      <c r="D48" s="8">
        <f>[4]WorksheetNONOIL!D55</f>
        <v>706.41503815639203</v>
      </c>
      <c r="E48" s="8">
        <f>[4]WorksheetNONOIL!E55</f>
        <v>873.76476069564103</v>
      </c>
      <c r="F48" s="8">
        <f>[4]WorksheetNONOIL!F55</f>
        <v>1391.58222329718</v>
      </c>
      <c r="G48" s="8">
        <f>[4]WorksheetNONOIL!G55</f>
        <v>1995.69589807495</v>
      </c>
      <c r="H48" s="8">
        <f>[4]WorksheetNONOIL!H55</f>
        <v>2043.79216921855</v>
      </c>
      <c r="I48" s="8">
        <f>[4]WorksheetNONOIL!I55</f>
        <v>2189.5528739824599</v>
      </c>
      <c r="J48" s="2" t="s">
        <v>133</v>
      </c>
      <c r="K48" s="22">
        <f t="shared" si="16"/>
        <v>3.0162632421168514</v>
      </c>
      <c r="L48" s="22">
        <f t="shared" si="16"/>
        <v>2.6703813288361595</v>
      </c>
      <c r="M48" s="22">
        <f t="shared" si="16"/>
        <v>2.4644589378693809</v>
      </c>
      <c r="N48" s="22">
        <f t="shared" si="16"/>
        <v>2.4501254553775209</v>
      </c>
      <c r="O48" s="22">
        <f t="shared" si="16"/>
        <v>3.2204954933152599</v>
      </c>
      <c r="P48" s="22">
        <f t="shared" si="16"/>
        <v>3.8300993518065845</v>
      </c>
      <c r="Q48" s="22">
        <f t="shared" si="16"/>
        <v>3.2289077031431357</v>
      </c>
      <c r="R48" s="22">
        <f t="shared" si="16"/>
        <v>2.9708470006103513</v>
      </c>
    </row>
    <row r="49" spans="1:18" ht="14.4">
      <c r="A49" s="1" t="s">
        <v>135</v>
      </c>
      <c r="B49" s="8">
        <f>[4]WorksheetNONOIL!B56</f>
        <v>437.09725333260502</v>
      </c>
      <c r="C49" s="8">
        <f>[4]WorksheetNONOIL!C56</f>
        <v>501.03928080432502</v>
      </c>
      <c r="D49" s="8">
        <f>[4]WorksheetNONOIL!D56</f>
        <v>606.458140543284</v>
      </c>
      <c r="E49" s="8">
        <f>[4]WorksheetNONOIL!E56</f>
        <v>729.11437410507097</v>
      </c>
      <c r="F49" s="8">
        <f>[4]WorksheetNONOIL!F56</f>
        <v>873.03973916283803</v>
      </c>
      <c r="G49" s="8">
        <f>[4]WorksheetNONOIL!G56</f>
        <v>1003.815853851</v>
      </c>
      <c r="H49" s="8">
        <f>[4]WorksheetNONOIL!H56</f>
        <v>1159.4073111979001</v>
      </c>
      <c r="I49" s="8">
        <f>[4]WorksheetNONOIL!I56</f>
        <v>1342.73898006437</v>
      </c>
      <c r="J49" s="2" t="s">
        <v>135</v>
      </c>
      <c r="K49" s="22">
        <f t="shared" si="16"/>
        <v>2.454261744564445</v>
      </c>
      <c r="L49" s="22">
        <f t="shared" si="16"/>
        <v>2.3031130994430882</v>
      </c>
      <c r="M49" s="22">
        <f t="shared" si="16"/>
        <v>2.1157408947665362</v>
      </c>
      <c r="N49" s="22">
        <f t="shared" si="16"/>
        <v>2.0445110265768069</v>
      </c>
      <c r="O49" s="22">
        <f t="shared" si="16"/>
        <v>2.020448736976006</v>
      </c>
      <c r="P49" s="22">
        <f t="shared" si="16"/>
        <v>1.9265031585606318</v>
      </c>
      <c r="Q49" s="22">
        <f t="shared" si="16"/>
        <v>1.8317024864806846</v>
      </c>
      <c r="R49" s="22">
        <f t="shared" si="16"/>
        <v>1.8218660617550317</v>
      </c>
    </row>
    <row r="50" spans="1:18" ht="14.4">
      <c r="A50" s="1" t="s">
        <v>136</v>
      </c>
      <c r="B50" s="8">
        <f>[4]WorksheetNONOIL!B57</f>
        <v>736.00308898936498</v>
      </c>
      <c r="C50" s="8">
        <f>[4]WorksheetNONOIL!C57</f>
        <v>910.23389659034797</v>
      </c>
      <c r="D50" s="8">
        <f>[4]WorksheetNONOIL!D57</f>
        <v>1071.50374936968</v>
      </c>
      <c r="E50" s="8">
        <f>[4]WorksheetNONOIL!E57</f>
        <v>1314.0593416210099</v>
      </c>
      <c r="F50" s="8">
        <f>[4]WorksheetNONOIL!F57</f>
        <v>1614.18469061928</v>
      </c>
      <c r="G50" s="8">
        <f>[4]WorksheetNONOIL!G57</f>
        <v>1549.2298986687599</v>
      </c>
      <c r="H50" s="8">
        <f>[4]WorksheetNONOIL!H57</f>
        <v>1705.2540811476099</v>
      </c>
      <c r="I50" s="8">
        <f>[4]WorksheetNONOIL!I57</f>
        <v>1917.59946070305</v>
      </c>
      <c r="J50" s="2" t="s">
        <v>136</v>
      </c>
      <c r="K50" s="22">
        <f t="shared" si="16"/>
        <v>4.1325911142556162</v>
      </c>
      <c r="L50" s="22">
        <f t="shared" si="16"/>
        <v>4.1840464233243804</v>
      </c>
      <c r="M50" s="22">
        <f t="shared" si="16"/>
        <v>3.7381381333363493</v>
      </c>
      <c r="N50" s="22">
        <f t="shared" si="16"/>
        <v>3.6847563413051754</v>
      </c>
      <c r="O50" s="22">
        <f t="shared" si="16"/>
        <v>3.7356574656442092</v>
      </c>
      <c r="P50" s="22">
        <f t="shared" si="16"/>
        <v>2.9732508025968558</v>
      </c>
      <c r="Q50" s="22">
        <f t="shared" si="16"/>
        <v>2.6940645538039534</v>
      </c>
      <c r="R50" s="22">
        <f t="shared" si="16"/>
        <v>2.6018529508446666</v>
      </c>
    </row>
    <row r="51" spans="1:18" ht="14.4">
      <c r="A51" s="1" t="s">
        <v>137</v>
      </c>
      <c r="B51" s="8">
        <f>[4]WorksheetNONOIL!B58</f>
        <v>448.251528056187</v>
      </c>
      <c r="C51" s="8">
        <f>[4]WorksheetNONOIL!C58</f>
        <v>499.75028151615601</v>
      </c>
      <c r="D51" s="8">
        <f>[4]WorksheetNONOIL!D58</f>
        <v>762.00737906552695</v>
      </c>
      <c r="E51" s="8">
        <f>[4]WorksheetNONOIL!E58</f>
        <v>874.39698670710504</v>
      </c>
      <c r="F51" s="8">
        <f>[4]WorksheetNONOIL!F58</f>
        <v>1000.84578281876</v>
      </c>
      <c r="G51" s="8">
        <f>[4]WorksheetNONOIL!G58</f>
        <v>951.85106794939804</v>
      </c>
      <c r="H51" s="8">
        <f>[4]WorksheetNONOIL!H58</f>
        <v>1057.3799402997399</v>
      </c>
      <c r="I51" s="8">
        <f>[4]WorksheetNONOIL!I58</f>
        <v>1211.27826044365</v>
      </c>
      <c r="J51" s="2" t="s">
        <v>137</v>
      </c>
      <c r="K51" s="22">
        <f t="shared" si="16"/>
        <v>2.5168919934020382</v>
      </c>
      <c r="L51" s="22">
        <f t="shared" si="16"/>
        <v>2.2971879928506689</v>
      </c>
      <c r="M51" s="22">
        <f t="shared" si="16"/>
        <v>2.6584030557468203</v>
      </c>
      <c r="N51" s="22">
        <f t="shared" si="16"/>
        <v>2.4518982815590284</v>
      </c>
      <c r="O51" s="22">
        <f t="shared" si="16"/>
        <v>2.3162262919932854</v>
      </c>
      <c r="P51" s="22">
        <f t="shared" si="16"/>
        <v>1.8267733886139792</v>
      </c>
      <c r="Q51" s="22">
        <f t="shared" si="16"/>
        <v>1.6705134141346094</v>
      </c>
      <c r="R51" s="22">
        <f t="shared" si="16"/>
        <v>1.6434964552367179</v>
      </c>
    </row>
    <row r="52" spans="1:18" ht="14.4">
      <c r="B52" s="8"/>
      <c r="C52" s="8"/>
      <c r="D52" s="8"/>
      <c r="E52" s="8"/>
      <c r="F52" s="8"/>
      <c r="G52" s="8"/>
      <c r="H52" s="8"/>
      <c r="K52" s="22"/>
      <c r="L52" s="22"/>
      <c r="M52" s="22"/>
      <c r="N52" s="22"/>
      <c r="O52" s="22"/>
      <c r="P52" s="22"/>
      <c r="Q52" s="22"/>
    </row>
    <row r="53" spans="1:18">
      <c r="A53" s="3" t="s">
        <v>138</v>
      </c>
      <c r="B53" s="7">
        <f>B55+B56+B57+B58+B59</f>
        <v>3704.3144819778154</v>
      </c>
      <c r="C53" s="7">
        <f t="shared" ref="C53:I53" si="17">C55+C56+C57+C58+C59</f>
        <v>4513.451773777595</v>
      </c>
      <c r="D53" s="7">
        <f t="shared" si="17"/>
        <v>5854.5165704319879</v>
      </c>
      <c r="E53" s="7">
        <f t="shared" si="17"/>
        <v>6775.7119140660661</v>
      </c>
      <c r="F53" s="7">
        <f t="shared" si="17"/>
        <v>8116.9479654437</v>
      </c>
      <c r="G53" s="7">
        <f t="shared" si="17"/>
        <v>10528.113459789431</v>
      </c>
      <c r="H53" s="7">
        <f t="shared" si="17"/>
        <v>13935.121363228089</v>
      </c>
      <c r="I53" s="7">
        <f t="shared" si="17"/>
        <v>17299.606549866436</v>
      </c>
      <c r="J53" s="19" t="s">
        <v>138</v>
      </c>
      <c r="K53" s="21">
        <f t="shared" ref="K53:R53" si="18">B53/B$74*100</f>
        <v>20.799392477619229</v>
      </c>
      <c r="L53" s="21">
        <f t="shared" si="18"/>
        <v>20.746856189008987</v>
      </c>
      <c r="M53" s="21">
        <f t="shared" si="18"/>
        <v>20.424559090022189</v>
      </c>
      <c r="N53" s="21">
        <f t="shared" si="18"/>
        <v>18.999786882845886</v>
      </c>
      <c r="O53" s="21">
        <f t="shared" si="18"/>
        <v>18.784800426847241</v>
      </c>
      <c r="P53" s="21">
        <f t="shared" si="18"/>
        <v>20.205343197318776</v>
      </c>
      <c r="Q53" s="21">
        <f t="shared" si="18"/>
        <v>22.015555882654009</v>
      </c>
      <c r="R53" s="21">
        <f t="shared" si="18"/>
        <v>23.472593350500475</v>
      </c>
    </row>
    <row r="54" spans="1:18" ht="14.4">
      <c r="A54" s="1" t="s">
        <v>179</v>
      </c>
      <c r="B54" s="8"/>
      <c r="C54" s="8"/>
      <c r="D54" s="8"/>
      <c r="E54" s="8"/>
      <c r="F54" s="8"/>
      <c r="G54" s="8"/>
      <c r="H54" s="8"/>
      <c r="I54" s="8"/>
      <c r="J54" s="2" t="s">
        <v>179</v>
      </c>
      <c r="K54" s="22"/>
      <c r="L54" s="22"/>
      <c r="M54" s="22"/>
      <c r="N54" s="22"/>
      <c r="O54" s="22"/>
      <c r="P54" s="22"/>
      <c r="Q54" s="22"/>
    </row>
    <row r="55" spans="1:18" ht="14.4">
      <c r="A55" s="1" t="s">
        <v>139</v>
      </c>
      <c r="B55" s="8">
        <f>[4]WorksheetNONOIL!B62</f>
        <v>497.44519969573003</v>
      </c>
      <c r="C55" s="8">
        <f>[4]WorksheetNONOIL!C62</f>
        <v>601.61411156516203</v>
      </c>
      <c r="D55" s="8">
        <f>[4]WorksheetNONOIL!D62</f>
        <v>693.22622251940095</v>
      </c>
      <c r="E55" s="8">
        <f>[4]WorksheetNONOIL!E62</f>
        <v>740.030465518955</v>
      </c>
      <c r="F55" s="8">
        <f>[4]WorksheetNONOIL!F62</f>
        <v>835.19022575999998</v>
      </c>
      <c r="G55" s="8">
        <f>[4]WorksheetNONOIL!G62</f>
        <v>943.60053210983995</v>
      </c>
      <c r="H55" s="8">
        <f>[4]WorksheetNONOIL!H62</f>
        <v>1310.7601757795001</v>
      </c>
      <c r="I55" s="8">
        <f>[4]WorksheetNONOIL!I62</f>
        <v>1403.6879726349</v>
      </c>
      <c r="J55" s="2" t="s">
        <v>139</v>
      </c>
      <c r="K55" s="22">
        <f t="shared" ref="K55:R59" si="19">B55/B$74*100</f>
        <v>2.7931100328865455</v>
      </c>
      <c r="L55" s="22">
        <f t="shared" si="19"/>
        <v>2.7654225811023072</v>
      </c>
      <c r="M55" s="22">
        <f t="shared" si="19"/>
        <v>2.4184473259686472</v>
      </c>
      <c r="N55" s="22">
        <f t="shared" si="19"/>
        <v>2.0751208596228228</v>
      </c>
      <c r="O55" s="22">
        <f t="shared" si="19"/>
        <v>1.9328547843533557</v>
      </c>
      <c r="P55" s="22">
        <f t="shared" si="19"/>
        <v>1.8109391264893586</v>
      </c>
      <c r="Q55" s="22">
        <f t="shared" si="19"/>
        <v>2.0708189865341931</v>
      </c>
      <c r="R55" s="22">
        <f t="shared" si="19"/>
        <v>1.9045633712925008</v>
      </c>
    </row>
    <row r="56" spans="1:18" ht="14.4">
      <c r="A56" s="1" t="s">
        <v>141</v>
      </c>
      <c r="B56" s="8">
        <f>[4]WorksheetNONOIL!B63</f>
        <v>1823.4832603298701</v>
      </c>
      <c r="C56" s="8">
        <f>[4]WorksheetNONOIL!C63</f>
        <v>1990.4500738709601</v>
      </c>
      <c r="D56" s="8">
        <f>[4]WorksheetNONOIL!D63</f>
        <v>2276.7091261876699</v>
      </c>
      <c r="E56" s="8">
        <f>[4]WorksheetNONOIL!E63</f>
        <v>2478.4220635269598</v>
      </c>
      <c r="F56" s="8">
        <f>[4]WorksheetNONOIL!F63</f>
        <v>2941.4726095071401</v>
      </c>
      <c r="G56" s="8">
        <f>[4]WorksheetNONOIL!G63</f>
        <v>3842.4603771622201</v>
      </c>
      <c r="H56" s="8">
        <f>[4]WorksheetNONOIL!H63</f>
        <v>4680.1167393835904</v>
      </c>
      <c r="I56" s="8">
        <f>[4]WorksheetNONOIL!I63</f>
        <v>4929.4242180321799</v>
      </c>
      <c r="J56" s="2" t="s">
        <v>141</v>
      </c>
      <c r="K56" s="22">
        <f t="shared" si="19"/>
        <v>10.238694417683307</v>
      </c>
      <c r="L56" s="22">
        <f t="shared" si="19"/>
        <v>9.1494455914924337</v>
      </c>
      <c r="M56" s="22">
        <f t="shared" si="19"/>
        <v>7.942719013464453</v>
      </c>
      <c r="N56" s="22">
        <f t="shared" si="19"/>
        <v>6.949748101745552</v>
      </c>
      <c r="O56" s="22">
        <f t="shared" si="19"/>
        <v>6.8073586483326398</v>
      </c>
      <c r="P56" s="22">
        <f t="shared" si="19"/>
        <v>7.3743725254471579</v>
      </c>
      <c r="Q56" s="22">
        <f t="shared" si="19"/>
        <v>7.3939342850025698</v>
      </c>
      <c r="R56" s="22">
        <f t="shared" si="19"/>
        <v>6.6883815992261093</v>
      </c>
    </row>
    <row r="57" spans="1:18" ht="14.4">
      <c r="A57" s="1" t="s">
        <v>142</v>
      </c>
      <c r="B57" s="8">
        <f>[4]WorksheetNONOIL!B64</f>
        <v>142.71911509884299</v>
      </c>
      <c r="C57" s="8">
        <f>[4]WorksheetNONOIL!C64</f>
        <v>129.96883236546401</v>
      </c>
      <c r="D57" s="8">
        <f>[4]WorksheetNONOIL!D64</f>
        <v>155.21331974316601</v>
      </c>
      <c r="E57" s="8">
        <f>[4]WorksheetNONOIL!E64</f>
        <v>166.861132324789</v>
      </c>
      <c r="F57" s="8">
        <f>[4]WorksheetNONOIL!F64</f>
        <v>265.99253951600002</v>
      </c>
      <c r="G57" s="8">
        <f>[4]WorksheetNONOIL!G64</f>
        <v>279.69647515186398</v>
      </c>
      <c r="H57" s="8">
        <f>[4]WorksheetNONOIL!H64</f>
        <v>329.32805527461198</v>
      </c>
      <c r="I57" s="8">
        <f>[4]WorksheetNONOIL!I64</f>
        <v>541.589962018135</v>
      </c>
      <c r="J57" s="2" t="s">
        <v>142</v>
      </c>
      <c r="K57" s="22">
        <f t="shared" si="19"/>
        <v>0.8013549884712855</v>
      </c>
      <c r="L57" s="22">
        <f t="shared" si="19"/>
        <v>0.59742405796946674</v>
      </c>
      <c r="M57" s="22">
        <f t="shared" si="19"/>
        <v>0.54149024646434385</v>
      </c>
      <c r="N57" s="22">
        <f t="shared" si="19"/>
        <v>0.46789562387088607</v>
      </c>
      <c r="O57" s="22">
        <f t="shared" si="19"/>
        <v>0.61557826797836412</v>
      </c>
      <c r="P57" s="22">
        <f t="shared" si="19"/>
        <v>0.53678783887619552</v>
      </c>
      <c r="Q57" s="22">
        <f t="shared" si="19"/>
        <v>0.52029257698150677</v>
      </c>
      <c r="R57" s="22">
        <f t="shared" si="19"/>
        <v>0.73484451247608451</v>
      </c>
    </row>
    <row r="58" spans="1:18" ht="14.4">
      <c r="A58" s="1" t="s">
        <v>143</v>
      </c>
      <c r="B58" s="8">
        <f>[4]WorksheetNONOIL!B65</f>
        <v>224.361360030822</v>
      </c>
      <c r="C58" s="8">
        <f>[4]WorksheetNONOIL!C65</f>
        <v>226.96636816948899</v>
      </c>
      <c r="D58" s="8">
        <f>[4]WorksheetNONOIL!D65</f>
        <v>228.88780012856199</v>
      </c>
      <c r="E58" s="8">
        <f>[4]WorksheetNONOIL!E65</f>
        <v>246.397948406452</v>
      </c>
      <c r="F58" s="8">
        <f>[4]WorksheetNONOIL!F65</f>
        <v>368.30223197999999</v>
      </c>
      <c r="G58" s="8">
        <f>[4]WorksheetNONOIL!G65</f>
        <v>467.42226993585803</v>
      </c>
      <c r="H58" s="8">
        <f>[4]WorksheetNONOIL!H65</f>
        <v>505.32741149403699</v>
      </c>
      <c r="I58" s="8">
        <f>[4]WorksheetNONOIL!I65</f>
        <v>569.09491818257004</v>
      </c>
      <c r="J58" s="2" t="s">
        <v>143</v>
      </c>
      <c r="K58" s="22">
        <f t="shared" si="19"/>
        <v>1.259768847055855</v>
      </c>
      <c r="L58" s="22">
        <f t="shared" si="19"/>
        <v>1.0432898890183395</v>
      </c>
      <c r="M58" s="22">
        <f t="shared" si="19"/>
        <v>0.79851723749857861</v>
      </c>
      <c r="N58" s="22">
        <f t="shared" si="19"/>
        <v>0.69092496367421519</v>
      </c>
      <c r="O58" s="22">
        <f t="shared" si="19"/>
        <v>0.85235040977973153</v>
      </c>
      <c r="P58" s="22">
        <f t="shared" si="19"/>
        <v>0.8970674013150961</v>
      </c>
      <c r="Q58" s="22">
        <f t="shared" si="19"/>
        <v>0.79834710992475588</v>
      </c>
      <c r="R58" s="22">
        <f t="shared" si="19"/>
        <v>0.77216401158204007</v>
      </c>
    </row>
    <row r="59" spans="1:18" ht="14.4">
      <c r="A59" s="1" t="s">
        <v>144</v>
      </c>
      <c r="B59" s="8">
        <f>[4]WorksheetNONOIL!B66</f>
        <v>1016.30554682255</v>
      </c>
      <c r="C59" s="8">
        <f>[4]WorksheetNONOIL!C66</f>
        <v>1564.4523878065199</v>
      </c>
      <c r="D59" s="8">
        <f>[4]WorksheetNONOIL!D66</f>
        <v>2500.4801018531898</v>
      </c>
      <c r="E59" s="8">
        <f>[4]WorksheetNONOIL!E66</f>
        <v>3144.0003042889098</v>
      </c>
      <c r="F59" s="8">
        <f>[4]WorksheetNONOIL!F66</f>
        <v>3705.9903586805599</v>
      </c>
      <c r="G59" s="8">
        <f>[4]WorksheetNONOIL!G66</f>
        <v>4994.9338054296504</v>
      </c>
      <c r="H59" s="8">
        <f>[4]WorksheetNONOIL!H66</f>
        <v>7109.5889812963496</v>
      </c>
      <c r="I59" s="8">
        <f>[4]WorksheetNONOIL!I66</f>
        <v>9855.8094789986499</v>
      </c>
      <c r="J59" s="2" t="s">
        <v>144</v>
      </c>
      <c r="K59" s="22">
        <f t="shared" si="19"/>
        <v>5.7064641915222358</v>
      </c>
      <c r="L59" s="22">
        <f t="shared" si="19"/>
        <v>7.1912740694264388</v>
      </c>
      <c r="M59" s="22">
        <f t="shared" si="19"/>
        <v>8.7233852666261704</v>
      </c>
      <c r="N59" s="22">
        <f t="shared" si="19"/>
        <v>8.816097333932408</v>
      </c>
      <c r="O59" s="22">
        <f t="shared" si="19"/>
        <v>8.5766583164031509</v>
      </c>
      <c r="P59" s="22">
        <f t="shared" si="19"/>
        <v>9.5861763051909694</v>
      </c>
      <c r="Q59" s="22">
        <f t="shared" si="19"/>
        <v>11.232162924210986</v>
      </c>
      <c r="R59" s="22">
        <f t="shared" si="19"/>
        <v>13.372639855923737</v>
      </c>
    </row>
    <row r="60" spans="1:18" ht="14.4">
      <c r="B60" s="8"/>
      <c r="C60" s="8"/>
      <c r="D60" s="8"/>
      <c r="E60" s="8"/>
      <c r="F60" s="8"/>
      <c r="G60" s="8"/>
      <c r="H60" s="8"/>
      <c r="K60" s="22"/>
      <c r="L60" s="22"/>
      <c r="M60" s="22"/>
      <c r="N60" s="22"/>
      <c r="O60" s="22"/>
      <c r="P60" s="22"/>
      <c r="Q60" s="22"/>
    </row>
    <row r="61" spans="1:18">
      <c r="A61" s="3" t="s">
        <v>145</v>
      </c>
      <c r="B61" s="7">
        <f>[4]Worksheet!B70</f>
        <v>8690.3761134358101</v>
      </c>
      <c r="C61" s="7">
        <f>[4]Worksheet!C70</f>
        <v>10921.617495107899</v>
      </c>
      <c r="D61" s="7">
        <f>[4]Worksheet!D70</f>
        <v>13934.634709386801</v>
      </c>
      <c r="E61" s="7">
        <f>[4]Worksheet!E70</f>
        <v>17543.4974828183</v>
      </c>
      <c r="F61" s="7">
        <f>[4]Worksheet!F70</f>
        <v>22183.618293588399</v>
      </c>
      <c r="G61" s="7">
        <f>[4]Worksheet!G70</f>
        <v>27422.719671614301</v>
      </c>
      <c r="H61" s="7">
        <f>[4]Worksheet!H70</f>
        <v>33962.5062462731</v>
      </c>
      <c r="I61" s="7">
        <f>[4]Worksheet!I70</f>
        <v>39714.277372450299</v>
      </c>
      <c r="J61" s="19" t="s">
        <v>145</v>
      </c>
      <c r="K61" s="21">
        <f t="shared" ref="K61:R61" si="20">B61/B$74*100</f>
        <v>48.795679859494484</v>
      </c>
      <c r="L61" s="21">
        <f t="shared" si="20"/>
        <v>50.203090423789156</v>
      </c>
      <c r="M61" s="21">
        <f t="shared" si="20"/>
        <v>48.613539067794356</v>
      </c>
      <c r="N61" s="21">
        <f t="shared" si="20"/>
        <v>49.193755221695348</v>
      </c>
      <c r="O61" s="21">
        <f t="shared" si="20"/>
        <v>51.33885841876733</v>
      </c>
      <c r="P61" s="21">
        <f t="shared" si="20"/>
        <v>52.629130991518956</v>
      </c>
      <c r="Q61" s="21">
        <f t="shared" si="20"/>
        <v>53.656041787540254</v>
      </c>
      <c r="R61" s="21">
        <f t="shared" si="20"/>
        <v>53.885449954334689</v>
      </c>
    </row>
    <row r="62" spans="1:18" ht="14.4">
      <c r="B62" s="8"/>
      <c r="C62" s="8"/>
      <c r="D62" s="8"/>
      <c r="E62" s="8"/>
      <c r="F62" s="8"/>
      <c r="G62" s="8"/>
      <c r="H62" s="8"/>
      <c r="K62" s="22"/>
      <c r="L62" s="22"/>
      <c r="M62" s="22"/>
      <c r="N62" s="22"/>
      <c r="O62" s="22"/>
      <c r="P62" s="22"/>
      <c r="Q62" s="22"/>
    </row>
    <row r="63" spans="1:18" ht="14.4">
      <c r="A63" s="1" t="s">
        <v>146</v>
      </c>
      <c r="B63" s="8">
        <f>[4]WorksheetNONOIL!B70</f>
        <v>1140.69923531022</v>
      </c>
      <c r="C63" s="8">
        <f>[4]Worksheet!C72</f>
        <v>1334.91005639487</v>
      </c>
      <c r="D63" s="8">
        <f>[4]Worksheet!D72</f>
        <v>1710.2913756892201</v>
      </c>
      <c r="E63" s="8">
        <f>[4]Worksheet!E72</f>
        <v>2108.93202162431</v>
      </c>
      <c r="F63" s="8">
        <f>[4]Worksheet!F72</f>
        <v>2701.0210230492598</v>
      </c>
      <c r="G63" s="8">
        <f>[4]Worksheet!G72</f>
        <v>3282.32411646739</v>
      </c>
      <c r="H63" s="8">
        <f>[4]Worksheet!H72</f>
        <v>3784.1327202735702</v>
      </c>
      <c r="I63" s="8">
        <f>[4]Worksheet!I72</f>
        <v>4263.3931292962197</v>
      </c>
      <c r="J63" s="2" t="s">
        <v>146</v>
      </c>
      <c r="K63" s="22">
        <f t="shared" ref="K63:R72" si="21">B63/B$74*100</f>
        <v>6.4049235586147226</v>
      </c>
      <c r="L63" s="22">
        <f t="shared" si="21"/>
        <v>6.1361433229863396</v>
      </c>
      <c r="M63" s="22">
        <f t="shared" si="21"/>
        <v>5.9666663922931367</v>
      </c>
      <c r="N63" s="22">
        <f t="shared" si="21"/>
        <v>5.9136603606315203</v>
      </c>
      <c r="O63" s="22">
        <f t="shared" si="21"/>
        <v>6.2508890142830413</v>
      </c>
      <c r="P63" s="22">
        <f t="shared" si="21"/>
        <v>6.2993703013708018</v>
      </c>
      <c r="Q63" s="22">
        <f t="shared" si="21"/>
        <v>5.9784040051778566</v>
      </c>
      <c r="R63" s="22">
        <f t="shared" si="21"/>
        <v>5.7846918615649372</v>
      </c>
    </row>
    <row r="64" spans="1:18" ht="14.4">
      <c r="A64" s="1" t="s">
        <v>147</v>
      </c>
      <c r="B64" s="8">
        <f>[4]WorksheetNONOIL!B71</f>
        <v>894.08203413493095</v>
      </c>
      <c r="C64" s="8">
        <f>[4]Worksheet!C73</f>
        <v>1209.9018783635399</v>
      </c>
      <c r="D64" s="8">
        <f>[4]Worksheet!D73</f>
        <v>1715.6192627299499</v>
      </c>
      <c r="E64" s="8">
        <f>[4]Worksheet!E73</f>
        <v>2195.5552793974798</v>
      </c>
      <c r="F64" s="8">
        <f>[4]Worksheet!F73</f>
        <v>2592.7517740984899</v>
      </c>
      <c r="G64" s="8">
        <f>[4]Worksheet!G73</f>
        <v>3007.4342580902999</v>
      </c>
      <c r="H64" s="8">
        <f>[4]Worksheet!H73</f>
        <v>3611.2211954289501</v>
      </c>
      <c r="I64" s="8">
        <f>[4]Worksheet!I73</f>
        <v>4158.9072697413403</v>
      </c>
      <c r="J64" s="2" t="s">
        <v>147</v>
      </c>
      <c r="K64" s="22">
        <f t="shared" si="21"/>
        <v>5.0201901662602824</v>
      </c>
      <c r="L64" s="22">
        <f t="shared" si="21"/>
        <v>5.5615217645742181</v>
      </c>
      <c r="M64" s="22">
        <f t="shared" si="21"/>
        <v>5.9852537072967253</v>
      </c>
      <c r="N64" s="22">
        <f t="shared" si="21"/>
        <v>6.1565608052875858</v>
      </c>
      <c r="O64" s="22">
        <f t="shared" si="21"/>
        <v>6.0003248561088833</v>
      </c>
      <c r="P64" s="22">
        <f t="shared" si="21"/>
        <v>5.771807224549387</v>
      </c>
      <c r="Q64" s="22">
        <f t="shared" si="21"/>
        <v>5.7052278168443369</v>
      </c>
      <c r="R64" s="22">
        <f t="shared" si="21"/>
        <v>5.6429225048376805</v>
      </c>
    </row>
    <row r="65" spans="1:18" ht="14.4">
      <c r="A65" s="1" t="s">
        <v>148</v>
      </c>
      <c r="B65" s="8">
        <f>[4]WorksheetNONOIL!B72</f>
        <v>2357.2216847258701</v>
      </c>
      <c r="C65" s="8">
        <f>[4]Worksheet!C74</f>
        <v>2848.7579081732301</v>
      </c>
      <c r="D65" s="8">
        <f>[4]Worksheet!D74</f>
        <v>3262.4582229018902</v>
      </c>
      <c r="E65" s="8">
        <f>[4]Worksheet!E74</f>
        <v>3757.7169599604099</v>
      </c>
      <c r="F65" s="8">
        <f>[4]Worksheet!F74</f>
        <v>4578.4487588046504</v>
      </c>
      <c r="G65" s="8">
        <f>[4]Worksheet!G74</f>
        <v>5996.8521842823302</v>
      </c>
      <c r="H65" s="8">
        <f>[4]Worksheet!H74</f>
        <v>7703.9161270601398</v>
      </c>
      <c r="I65" s="8">
        <f>[4]Worksheet!I74</f>
        <v>9557.7479842952507</v>
      </c>
      <c r="J65" s="2" t="s">
        <v>148</v>
      </c>
      <c r="K65" s="22">
        <f t="shared" si="21"/>
        <v>13.235587641357775</v>
      </c>
      <c r="L65" s="22">
        <f t="shared" si="21"/>
        <v>13.094804952065589</v>
      </c>
      <c r="M65" s="22">
        <f t="shared" si="21"/>
        <v>11.381686250393804</v>
      </c>
      <c r="N65" s="22">
        <f t="shared" si="21"/>
        <v>10.537021395063871</v>
      </c>
      <c r="O65" s="22">
        <f t="shared" si="21"/>
        <v>10.595761678508</v>
      </c>
      <c r="P65" s="22">
        <f t="shared" si="21"/>
        <v>11.509037867971331</v>
      </c>
      <c r="Q65" s="22">
        <f t="shared" si="21"/>
        <v>12.171117250412127</v>
      </c>
      <c r="R65" s="22">
        <f t="shared" si="21"/>
        <v>12.968221626038085</v>
      </c>
    </row>
    <row r="66" spans="1:18" ht="14.4">
      <c r="A66" s="1" t="s">
        <v>149</v>
      </c>
      <c r="B66" s="8">
        <f>[4]WorksheetNONOIL!B73</f>
        <v>483.03722895626902</v>
      </c>
      <c r="C66" s="8">
        <f>[4]Worksheet!C75</f>
        <v>511.39006518431501</v>
      </c>
      <c r="D66" s="8">
        <f>[4]Worksheet!D75</f>
        <v>621.50001706947603</v>
      </c>
      <c r="E66" s="8">
        <f>[4]Worksheet!E75</f>
        <v>656.54133384602198</v>
      </c>
      <c r="F66" s="8">
        <f>[4]Worksheet!F75</f>
        <v>831.09811169498403</v>
      </c>
      <c r="G66" s="8">
        <f>[4]Worksheet!G75</f>
        <v>988.91533212474405</v>
      </c>
      <c r="H66" s="8">
        <f>[4]Worksheet!H75</f>
        <v>1232.5247350403499</v>
      </c>
      <c r="I66" s="8">
        <f>[4]Worksheet!I75</f>
        <v>1691.7840344794599</v>
      </c>
      <c r="J66" s="2" t="s">
        <v>149</v>
      </c>
      <c r="K66" s="22">
        <f t="shared" si="21"/>
        <v>2.7122105737088522</v>
      </c>
      <c r="L66" s="22">
        <f t="shared" si="21"/>
        <v>2.350692257422073</v>
      </c>
      <c r="M66" s="22">
        <f t="shared" si="21"/>
        <v>2.168217250796622</v>
      </c>
      <c r="N66" s="22">
        <f t="shared" si="21"/>
        <v>1.8410088240260094</v>
      </c>
      <c r="O66" s="22">
        <f t="shared" si="21"/>
        <v>1.9233845319429084</v>
      </c>
      <c r="P66" s="22">
        <f t="shared" si="21"/>
        <v>1.8979063775278286</v>
      </c>
      <c r="Q66" s="22">
        <f t="shared" si="21"/>
        <v>1.9472178586572682</v>
      </c>
      <c r="R66" s="22">
        <f t="shared" si="21"/>
        <v>2.2954602212332991</v>
      </c>
    </row>
    <row r="67" spans="1:18" ht="14.4">
      <c r="A67" s="1" t="s">
        <v>164</v>
      </c>
      <c r="B67" s="8">
        <f>[4]WorksheetNONOIL!B74</f>
        <v>472.85610000000003</v>
      </c>
      <c r="C67" s="8">
        <f>[4]Worksheet!C76</f>
        <v>738.89503776796403</v>
      </c>
      <c r="D67" s="8">
        <f>[4]Worksheet!D76</f>
        <v>1088.6849002244201</v>
      </c>
      <c r="E67" s="8">
        <f>[4]Worksheet!E76</f>
        <v>1547.2447221114101</v>
      </c>
      <c r="F67" s="8">
        <f>[4]Worksheet!F76</f>
        <v>2239.93982466334</v>
      </c>
      <c r="G67" s="8">
        <f>[4]Worksheet!G76</f>
        <v>2465.9497529718701</v>
      </c>
      <c r="H67" s="8">
        <f>[4]Worksheet!H76</f>
        <v>3384.9599069094302</v>
      </c>
      <c r="I67" s="8">
        <f>[4]Worksheet!I76</f>
        <v>4061.8075200436701</v>
      </c>
      <c r="J67" s="2" t="s">
        <v>164</v>
      </c>
      <c r="K67" s="22">
        <f t="shared" si="21"/>
        <v>2.6550444507846374</v>
      </c>
      <c r="L67" s="22">
        <f t="shared" si="21"/>
        <v>3.3964579341265164</v>
      </c>
      <c r="M67" s="22">
        <f t="shared" si="21"/>
        <v>3.7980777417814804</v>
      </c>
      <c r="N67" s="22">
        <f t="shared" si="21"/>
        <v>4.3386319177321298</v>
      </c>
      <c r="O67" s="22">
        <f t="shared" si="21"/>
        <v>5.1838231258327383</v>
      </c>
      <c r="P67" s="22">
        <f t="shared" si="21"/>
        <v>4.732601073918957</v>
      </c>
      <c r="Q67" s="22">
        <f t="shared" si="21"/>
        <v>5.3477664132696727</v>
      </c>
      <c r="R67" s="22">
        <f t="shared" si="21"/>
        <v>5.5111748299689491</v>
      </c>
    </row>
    <row r="68" spans="1:18" ht="14.4">
      <c r="A68" s="1" t="s">
        <v>182</v>
      </c>
      <c r="B68" s="8">
        <f>[4]WorksheetNONOIL!B75+[4]WorksheetNONOIL!B76</f>
        <v>913.92707483695096</v>
      </c>
      <c r="C68" s="8">
        <f>[4]WorksheetNONOIL!C75+[4]WorksheetNONOIL!C76</f>
        <v>1017.643996087937</v>
      </c>
      <c r="D68" s="8">
        <f>[4]WorksheetNONOIL!D75+[4]WorksheetNONOIL!D76</f>
        <v>1185.1479306478541</v>
      </c>
      <c r="E68" s="8">
        <f>[4]WorksheetNONOIL!E75+[4]WorksheetNONOIL!E76</f>
        <v>1462.167013819289</v>
      </c>
      <c r="F68" s="8">
        <f>[4]WorksheetNONOIL!F75+[4]WorksheetNONOIL!F76</f>
        <v>1944.830661702581</v>
      </c>
      <c r="G68" s="8">
        <f>[4]WorksheetNONOIL!G75+[4]WorksheetNONOIL!G76</f>
        <v>2590.6174374947877</v>
      </c>
      <c r="H68" s="8">
        <f>[4]WorksheetNONOIL!H75+[4]WorksheetNONOIL!H76</f>
        <v>3279.1233255765101</v>
      </c>
      <c r="I68" s="8">
        <f>[4]WorksheetNONOIL!I75+[4]WorksheetNONOIL!I76</f>
        <v>3712.9883876492599</v>
      </c>
      <c r="J68" s="2" t="s">
        <v>182</v>
      </c>
      <c r="K68" s="22">
        <f t="shared" si="21"/>
        <v>5.1316182840142748</v>
      </c>
      <c r="L68" s="22">
        <f t="shared" si="21"/>
        <v>4.6777753915766578</v>
      </c>
      <c r="M68" s="22">
        <f t="shared" si="21"/>
        <v>4.1346067858423563</v>
      </c>
      <c r="N68" s="22">
        <f t="shared" si="21"/>
        <v>4.1000653513650533</v>
      </c>
      <c r="O68" s="22">
        <f t="shared" si="21"/>
        <v>4.5008611610705591</v>
      </c>
      <c r="P68" s="22">
        <f t="shared" si="21"/>
        <v>4.9718607818449199</v>
      </c>
      <c r="Q68" s="22">
        <f t="shared" si="21"/>
        <v>5.1805593176133353</v>
      </c>
      <c r="R68" s="22">
        <f t="shared" si="21"/>
        <v>5.0378872078506536</v>
      </c>
    </row>
    <row r="69" spans="1:18" ht="14.4">
      <c r="A69" s="1" t="s">
        <v>152</v>
      </c>
      <c r="B69" s="8">
        <f>[4]WorksheetNONOIL!B77</f>
        <v>862.13806675830995</v>
      </c>
      <c r="C69" s="8">
        <f>[4]WorksheetNONOIL!C77</f>
        <v>1289.4461006720501</v>
      </c>
      <c r="D69" s="8">
        <f>[4]WorksheetNONOIL!D77</f>
        <v>1799.0260278000001</v>
      </c>
      <c r="E69" s="8">
        <f>[4]WorksheetNONOIL!E77</f>
        <v>2478.6946579999999</v>
      </c>
      <c r="F69" s="8">
        <f>[4]WorksheetNONOIL!F77</f>
        <v>3023.5869011432401</v>
      </c>
      <c r="G69" s="8">
        <f>[4]WorksheetNONOIL!G77</f>
        <v>3896.7987981934102</v>
      </c>
      <c r="H69" s="8">
        <f>[4]WorksheetNONOIL!H77</f>
        <v>4870.6867538379101</v>
      </c>
      <c r="I69" s="8">
        <f>[4]WorksheetNONOIL!I77</f>
        <v>5198.0315173995104</v>
      </c>
      <c r="J69" s="2" t="s">
        <v>152</v>
      </c>
      <c r="K69" s="22">
        <f t="shared" si="21"/>
        <v>4.8408276639697494</v>
      </c>
      <c r="L69" s="22">
        <f t="shared" si="21"/>
        <v>5.9271604428224594</v>
      </c>
      <c r="M69" s="22">
        <f t="shared" si="21"/>
        <v>6.2762335655286643</v>
      </c>
      <c r="N69" s="22">
        <f t="shared" si="21"/>
        <v>6.9505124844346167</v>
      </c>
      <c r="O69" s="22">
        <f t="shared" si="21"/>
        <v>6.9973932016084479</v>
      </c>
      <c r="P69" s="22">
        <f t="shared" si="21"/>
        <v>7.4786577281027871</v>
      </c>
      <c r="Q69" s="22">
        <f t="shared" si="21"/>
        <v>7.6950084337967324</v>
      </c>
      <c r="R69" s="22">
        <f t="shared" si="21"/>
        <v>7.0528355474041486</v>
      </c>
    </row>
    <row r="70" spans="1:18" ht="14.4">
      <c r="A70" s="1" t="s">
        <v>153</v>
      </c>
      <c r="B70" s="8">
        <f>[4]WorksheetNONOIL!B78</f>
        <v>654.95995300000004</v>
      </c>
      <c r="C70" s="8">
        <f>[4]WorksheetNONOIL!C78</f>
        <v>855.90166658040005</v>
      </c>
      <c r="D70" s="8">
        <f>[4]WorksheetNONOIL!D78</f>
        <v>1131.8424571574899</v>
      </c>
      <c r="E70" s="8">
        <f>[4]WorksheetNONOIL!E78</f>
        <v>1505.64629351132</v>
      </c>
      <c r="F70" s="8">
        <f>[4]WorksheetNONOIL!F78</f>
        <v>1876.8533126956199</v>
      </c>
      <c r="G70" s="8">
        <f>[4]WorksheetNONOIL!G78</f>
        <v>2306.6377064764201</v>
      </c>
      <c r="H70" s="8">
        <f>[4]WorksheetNONOIL!H78</f>
        <v>2731.9125004194698</v>
      </c>
      <c r="I70" s="8">
        <f>[4]WorksheetNONOIL!I78</f>
        <v>3248.5653725142201</v>
      </c>
      <c r="J70" s="2" t="s">
        <v>153</v>
      </c>
      <c r="K70" s="22">
        <f t="shared" si="21"/>
        <v>3.6775411984720443</v>
      </c>
      <c r="L70" s="22">
        <f t="shared" si="21"/>
        <v>3.9342989974199924</v>
      </c>
      <c r="M70" s="22">
        <f t="shared" si="21"/>
        <v>3.9486408260525763</v>
      </c>
      <c r="N70" s="22">
        <f t="shared" si="21"/>
        <v>4.2219856836408836</v>
      </c>
      <c r="O70" s="22">
        <f t="shared" si="21"/>
        <v>4.3435432947890176</v>
      </c>
      <c r="P70" s="22">
        <f t="shared" si="21"/>
        <v>4.4268526046227166</v>
      </c>
      <c r="Q70" s="22">
        <f t="shared" si="21"/>
        <v>4.316042232557443</v>
      </c>
      <c r="R70" s="22">
        <f t="shared" si="21"/>
        <v>4.40774498204597</v>
      </c>
    </row>
    <row r="71" spans="1:18" ht="14.4">
      <c r="A71" s="1" t="s">
        <v>154</v>
      </c>
      <c r="B71" s="8">
        <f>[4]WorksheetNONOIL!B79</f>
        <v>249.83920972583701</v>
      </c>
      <c r="C71" s="8">
        <f>[4]WorksheetNONOIL!C79</f>
        <v>308.01599573628403</v>
      </c>
      <c r="D71" s="8">
        <f>[4]WorksheetNONOIL!D79</f>
        <v>380.88031999996701</v>
      </c>
      <c r="E71" s="8">
        <f>[4]WorksheetNONOIL!E79</f>
        <v>513.153360043872</v>
      </c>
      <c r="F71" s="8">
        <f>[4]WorksheetNONOIL!F79</f>
        <v>673.58471741620895</v>
      </c>
      <c r="G71" s="8">
        <f>[4]WorksheetNONOIL!G79</f>
        <v>728.48187188562997</v>
      </c>
      <c r="H71" s="8">
        <f>[4]WorksheetNONOIL!H79</f>
        <v>872.49545313869999</v>
      </c>
      <c r="I71" s="8">
        <f>[4]WorksheetNONOIL!I79</f>
        <v>1064.7333942261</v>
      </c>
      <c r="J71" s="2" t="s">
        <v>154</v>
      </c>
      <c r="K71" s="22">
        <f t="shared" si="21"/>
        <v>1.402824680428153</v>
      </c>
      <c r="L71" s="22">
        <f t="shared" si="21"/>
        <v>1.4158484210647913</v>
      </c>
      <c r="M71" s="22">
        <f t="shared" si="21"/>
        <v>1.3287711305413341</v>
      </c>
      <c r="N71" s="22">
        <f t="shared" si="21"/>
        <v>1.4389343293668826</v>
      </c>
      <c r="O71" s="22">
        <f t="shared" si="21"/>
        <v>1.5588561785915203</v>
      </c>
      <c r="P71" s="22">
        <f t="shared" si="21"/>
        <v>1.3980877286982387</v>
      </c>
      <c r="Q71" s="22">
        <f t="shared" si="21"/>
        <v>1.3784216086286682</v>
      </c>
      <c r="R71" s="22">
        <f t="shared" si="21"/>
        <v>1.4446602538229583</v>
      </c>
    </row>
    <row r="72" spans="1:18" ht="14.4">
      <c r="A72" s="1" t="s">
        <v>184</v>
      </c>
      <c r="B72" s="8">
        <f>[4]WorksheetNONOIL!B80</f>
        <v>661.615525987414</v>
      </c>
      <c r="C72" s="8">
        <f>[4]WorksheetNONOIL!C80</f>
        <v>806.75479014733503</v>
      </c>
      <c r="D72" s="8">
        <f>[4]WorksheetNONOIL!D80</f>
        <v>1039.1841951665101</v>
      </c>
      <c r="E72" s="8">
        <f>[4]WorksheetNONOIL!E80</f>
        <v>1317.8458405041999</v>
      </c>
      <c r="F72" s="8">
        <f>[4]WorksheetNONOIL!F80</f>
        <v>1721.5032083200001</v>
      </c>
      <c r="G72" s="8">
        <f>[4]WorksheetNONOIL!G80</f>
        <v>2158.7082136274098</v>
      </c>
      <c r="H72" s="8">
        <f>[4]WorksheetNONOIL!H80</f>
        <v>2491.5335285880501</v>
      </c>
      <c r="I72" s="8">
        <f>[4]WorksheetNONOIL!I80</f>
        <v>2756.3187628052201</v>
      </c>
      <c r="J72" s="2" t="s">
        <v>184</v>
      </c>
      <c r="K72" s="22">
        <f t="shared" si="21"/>
        <v>3.714911641883953</v>
      </c>
      <c r="L72" s="22">
        <f t="shared" si="21"/>
        <v>3.708386939730631</v>
      </c>
      <c r="M72" s="22">
        <f t="shared" si="21"/>
        <v>3.6253854172675806</v>
      </c>
      <c r="N72" s="22">
        <f t="shared" si="21"/>
        <v>3.6953740701468334</v>
      </c>
      <c r="O72" s="22">
        <f t="shared" si="21"/>
        <v>3.9840213760321581</v>
      </c>
      <c r="P72" s="22">
        <f t="shared" si="21"/>
        <v>4.1429493029119699</v>
      </c>
      <c r="Q72" s="22">
        <f t="shared" si="21"/>
        <v>3.936276850582785</v>
      </c>
      <c r="R72" s="22">
        <f t="shared" si="21"/>
        <v>3.739850919567937</v>
      </c>
    </row>
    <row r="73" spans="1:18" ht="14.4">
      <c r="B73" s="8"/>
      <c r="C73" s="8"/>
      <c r="D73" s="8"/>
      <c r="E73" s="8"/>
      <c r="F73" s="8"/>
      <c r="G73" s="8"/>
      <c r="K73" s="22"/>
      <c r="L73" s="22"/>
      <c r="M73" s="22"/>
      <c r="N73" s="22"/>
      <c r="O73" s="22"/>
      <c r="P73" s="22"/>
      <c r="Q73" s="22"/>
    </row>
    <row r="74" spans="1:18">
      <c r="A74" s="3" t="s">
        <v>156</v>
      </c>
      <c r="B74" s="7">
        <f>[4]WorksheetNONOIL!B82</f>
        <v>17809.7244232675</v>
      </c>
      <c r="C74" s="7">
        <f>[4]WorksheetNONOIL!C82</f>
        <v>21754.870871321102</v>
      </c>
      <c r="D74" s="7">
        <f>[4]WorksheetNONOIL!D82</f>
        <v>28664.102586635701</v>
      </c>
      <c r="E74" s="7">
        <f>[4]WorksheetNONOIL!E82</f>
        <v>35662.041663128199</v>
      </c>
      <c r="F74" s="7">
        <f>[4]WorksheetNONOIL!F82</f>
        <v>43210.190052607402</v>
      </c>
      <c r="G74" s="7">
        <f>[4]WorksheetNONOIL!G82</f>
        <v>52105.590867600302</v>
      </c>
      <c r="H74" s="7">
        <f>[4]WorksheetNONOIL!H82</f>
        <v>63296.704555198303</v>
      </c>
      <c r="I74" s="7">
        <f>[4]WorksheetNONOIL!I82</f>
        <v>73701.300455143704</v>
      </c>
      <c r="J74" s="19" t="s">
        <v>156</v>
      </c>
      <c r="K74" s="21">
        <f t="shared" ref="K74:R74" si="22">B74/B$74*100</f>
        <v>100</v>
      </c>
      <c r="L74" s="21">
        <f t="shared" si="22"/>
        <v>100</v>
      </c>
      <c r="M74" s="21">
        <f t="shared" si="22"/>
        <v>100</v>
      </c>
      <c r="N74" s="21">
        <f t="shared" si="22"/>
        <v>100</v>
      </c>
      <c r="O74" s="21">
        <f t="shared" si="22"/>
        <v>100</v>
      </c>
      <c r="P74" s="21">
        <f t="shared" si="22"/>
        <v>100</v>
      </c>
      <c r="Q74" s="21">
        <f t="shared" si="22"/>
        <v>100</v>
      </c>
      <c r="R74" s="21">
        <f t="shared" si="22"/>
        <v>100</v>
      </c>
    </row>
    <row r="75" spans="1:18" ht="14.4">
      <c r="B75" s="8"/>
      <c r="C75" s="8"/>
      <c r="D75" s="8"/>
      <c r="E75" s="8"/>
      <c r="F75" s="8"/>
      <c r="G75" s="8"/>
      <c r="H75" s="8"/>
    </row>
    <row r="76" spans="1:18" ht="14.4">
      <c r="A76" s="4" t="s">
        <v>185</v>
      </c>
      <c r="B76" s="8">
        <f>[4]WorksheetNONOIL!B86</f>
        <v>895.360212383315</v>
      </c>
      <c r="C76" s="8">
        <f>[4]WorksheetNONOIL!C86</f>
        <v>1399.5772845737699</v>
      </c>
      <c r="D76" s="8">
        <f>[4]WorksheetNONOIL!D86</f>
        <v>1514.495377</v>
      </c>
      <c r="E76" s="8">
        <f>[4]WorksheetNONOIL!E86</f>
        <v>935.55028999999899</v>
      </c>
      <c r="F76" s="8">
        <f>[4]WorksheetNONOIL!F86</f>
        <v>2654.4</v>
      </c>
      <c r="G76" s="8">
        <f>[4]WorksheetNONOIL!G86</f>
        <v>3964.48</v>
      </c>
      <c r="H76" s="8">
        <f>[4]WorksheetNONOIL!H86</f>
        <v>5167</v>
      </c>
      <c r="I76" s="8">
        <f>[4]WorksheetNONOIL!I86</f>
        <v>6290.1102447735902</v>
      </c>
      <c r="J76" s="24" t="s">
        <v>186</v>
      </c>
    </row>
    <row r="77" spans="1:18" ht="14.4">
      <c r="B77" s="8"/>
      <c r="C77" s="8"/>
      <c r="D77" s="8"/>
      <c r="E77" s="8"/>
      <c r="F77" s="8"/>
      <c r="G77" s="8"/>
      <c r="J77" s="27" t="s">
        <v>188</v>
      </c>
    </row>
    <row r="78" spans="1:18" ht="26.4">
      <c r="A78" s="64" t="s">
        <v>158</v>
      </c>
      <c r="B78" s="7">
        <f>[4]WorksheetNONOIL!B88</f>
        <v>18705.084635650801</v>
      </c>
      <c r="C78" s="7">
        <f>[4]WorksheetNONOIL!C88</f>
        <v>23169.488125808701</v>
      </c>
      <c r="D78" s="7">
        <f>[4]WorksheetNONOIL!D88</f>
        <v>30265.889634601299</v>
      </c>
      <c r="E78" s="7">
        <f>[4]WorksheetNONOIL!E88</f>
        <v>36698.082182128201</v>
      </c>
      <c r="F78" s="7">
        <f>[4]WorksheetNONOIL!F88</f>
        <v>44352.945139587398</v>
      </c>
      <c r="G78" s="7">
        <f>[4]WorksheetNONOIL!G88</f>
        <v>56070.070867600298</v>
      </c>
      <c r="H78" s="7">
        <f>[4]WorksheetNONOIL!H88</f>
        <v>68463.704555198303</v>
      </c>
      <c r="I78" s="7">
        <f>[4]WorksheetNONOIL!I88</f>
        <v>79991.410699917295</v>
      </c>
      <c r="J78" s="27" t="s">
        <v>167</v>
      </c>
    </row>
    <row r="79" spans="1:18">
      <c r="B79" s="65" t="s">
        <v>179</v>
      </c>
      <c r="C79" s="17"/>
      <c r="D79" s="17"/>
      <c r="E79" s="17"/>
      <c r="F79" s="17"/>
      <c r="G79" s="17"/>
      <c r="H79" s="17"/>
    </row>
    <row r="80" spans="1:18">
      <c r="A80" s="4" t="s">
        <v>186</v>
      </c>
      <c r="C80" s="17"/>
      <c r="D80" s="17"/>
      <c r="E80" s="17"/>
      <c r="G80" s="17"/>
    </row>
    <row r="81" spans="1:10">
      <c r="A81" s="16" t="s">
        <v>188</v>
      </c>
    </row>
    <row r="82" spans="1:10">
      <c r="A82" s="16" t="s">
        <v>167</v>
      </c>
    </row>
    <row r="84" spans="1:10">
      <c r="A84" s="3" t="s">
        <v>207</v>
      </c>
    </row>
    <row r="85" spans="1:10">
      <c r="A85" s="66"/>
      <c r="B85" s="66">
        <v>2006</v>
      </c>
      <c r="C85" s="66">
        <v>2007</v>
      </c>
      <c r="D85" s="66">
        <v>2008</v>
      </c>
      <c r="E85" s="66">
        <v>2009</v>
      </c>
      <c r="F85" s="66">
        <v>2010</v>
      </c>
      <c r="G85" s="67" t="s">
        <v>127</v>
      </c>
      <c r="H85" s="67" t="s">
        <v>128</v>
      </c>
      <c r="I85" s="66" t="s">
        <v>129</v>
      </c>
    </row>
    <row r="86" spans="1:10" ht="14.4">
      <c r="A86" s="1" t="s">
        <v>193</v>
      </c>
      <c r="B86" s="68">
        <v>21.880007954239701</v>
      </c>
      <c r="C86" s="68">
        <v>22.3896184269054</v>
      </c>
      <c r="D86" s="68">
        <v>22.900352091300899</v>
      </c>
      <c r="E86" s="68">
        <v>23.419663445962701</v>
      </c>
      <c r="F86" s="68">
        <v>24.23</v>
      </c>
      <c r="G86" s="68">
        <v>24.61</v>
      </c>
      <c r="H86" s="68">
        <v>25.867273999999998</v>
      </c>
      <c r="I86" s="68">
        <v>26.479011</v>
      </c>
    </row>
    <row r="87" spans="1:10" ht="14.4">
      <c r="A87" s="1" t="s">
        <v>194</v>
      </c>
      <c r="B87" s="68">
        <v>0.919996006218888</v>
      </c>
      <c r="C87" s="68">
        <v>0.93998186940041095</v>
      </c>
      <c r="D87" s="68">
        <v>1.0700141467790401</v>
      </c>
      <c r="E87" s="68">
        <v>1.4199833763304499</v>
      </c>
      <c r="F87" s="68">
        <v>1.4305000000000001</v>
      </c>
      <c r="G87" s="68">
        <v>1.5137</v>
      </c>
      <c r="H87" s="68">
        <v>1.8080333333333301</v>
      </c>
      <c r="I87" s="68">
        <v>1.9200124999999999</v>
      </c>
    </row>
    <row r="88" spans="1:10" ht="14.4">
      <c r="A88" s="69" t="s">
        <v>195</v>
      </c>
      <c r="B88" s="69">
        <f>B78</f>
        <v>18705.084635650801</v>
      </c>
      <c r="C88" s="69">
        <f t="shared" ref="C88:I88" si="23">C78</f>
        <v>23169.488125808701</v>
      </c>
      <c r="D88" s="69">
        <f t="shared" si="23"/>
        <v>30265.889634601299</v>
      </c>
      <c r="E88" s="69">
        <f t="shared" si="23"/>
        <v>36698.082182128201</v>
      </c>
      <c r="F88" s="69">
        <f t="shared" si="23"/>
        <v>44352.945139587398</v>
      </c>
      <c r="G88" s="69">
        <f t="shared" si="23"/>
        <v>56070.070867600298</v>
      </c>
      <c r="H88" s="69">
        <f t="shared" si="23"/>
        <v>68463.704555198303</v>
      </c>
      <c r="I88" s="69">
        <f t="shared" si="23"/>
        <v>79991.410699917295</v>
      </c>
    </row>
    <row r="89" spans="1:10" ht="14.4">
      <c r="A89" s="70" t="s">
        <v>61</v>
      </c>
      <c r="B89" s="70">
        <f>B88/B87</f>
        <v>20331.701995671963</v>
      </c>
      <c r="C89" s="70">
        <f t="shared" ref="C89:I89" si="24">C88/C87</f>
        <v>24648.867047390915</v>
      </c>
      <c r="D89" s="70">
        <f t="shared" si="24"/>
        <v>28285.504192358367</v>
      </c>
      <c r="E89" s="70">
        <f t="shared" si="24"/>
        <v>25844.022397617173</v>
      </c>
      <c r="F89" s="70">
        <f t="shared" si="24"/>
        <v>31005.204571539598</v>
      </c>
      <c r="G89" s="70">
        <f t="shared" si="24"/>
        <v>37041.732752593183</v>
      </c>
      <c r="H89" s="70">
        <f t="shared" si="24"/>
        <v>37866.39510067943</v>
      </c>
      <c r="I89" s="70">
        <f t="shared" si="24"/>
        <v>41661.9218364033</v>
      </c>
    </row>
    <row r="90" spans="1:10" ht="14.4">
      <c r="A90" s="70" t="s">
        <v>196</v>
      </c>
      <c r="B90" s="70">
        <f>B88/B86</f>
        <v>854.89386817276295</v>
      </c>
      <c r="C90" s="70">
        <f t="shared" ref="C90:I90" si="25">C88/C86</f>
        <v>1034.8317547906997</v>
      </c>
      <c r="D90" s="70">
        <f t="shared" si="25"/>
        <v>1321.6342488506248</v>
      </c>
      <c r="E90" s="70">
        <f t="shared" si="25"/>
        <v>1566.9773507549937</v>
      </c>
      <c r="F90" s="70">
        <f t="shared" si="25"/>
        <v>1830.4971167803301</v>
      </c>
      <c r="G90" s="70">
        <f t="shared" si="25"/>
        <v>2278.3450169687239</v>
      </c>
      <c r="H90" s="70">
        <f t="shared" si="25"/>
        <v>2646.7305582798676</v>
      </c>
      <c r="I90" s="70">
        <f t="shared" si="25"/>
        <v>3020.9364956990762</v>
      </c>
    </row>
    <row r="91" spans="1:10" ht="14.4">
      <c r="A91" s="70" t="s">
        <v>64</v>
      </c>
      <c r="B91" s="70">
        <f>B89/B86</f>
        <v>929.23649928254611</v>
      </c>
      <c r="C91" s="70">
        <f t="shared" ref="C91:I91" si="26">C89/C86</f>
        <v>1100.9060796574629</v>
      </c>
      <c r="D91" s="70">
        <f t="shared" si="26"/>
        <v>1235.1558648350701</v>
      </c>
      <c r="E91" s="70">
        <f t="shared" si="26"/>
        <v>1103.5180952641915</v>
      </c>
      <c r="F91" s="70">
        <f t="shared" si="26"/>
        <v>1279.620494079224</v>
      </c>
      <c r="G91" s="70">
        <f t="shared" si="26"/>
        <v>1505.1496445588452</v>
      </c>
      <c r="H91" s="70">
        <f t="shared" si="26"/>
        <v>1463.8726562636416</v>
      </c>
      <c r="I91" s="70">
        <f t="shared" si="26"/>
        <v>1573.3941813915671</v>
      </c>
    </row>
    <row r="92" spans="1:10" ht="14.4">
      <c r="A92" s="71" t="s">
        <v>197</v>
      </c>
      <c r="B92" s="66"/>
      <c r="C92" s="66"/>
      <c r="D92" s="66"/>
      <c r="E92" s="66"/>
      <c r="F92" s="66"/>
      <c r="G92" s="66"/>
      <c r="H92" s="66"/>
      <c r="I92" s="66"/>
    </row>
    <row r="93" spans="1:10" ht="14.4">
      <c r="A93" s="72" t="s">
        <v>198</v>
      </c>
      <c r="B93" s="73"/>
      <c r="C93" s="70">
        <f>[4]WorksheetNONOIL!C94</f>
        <v>23.867325794661198</v>
      </c>
      <c r="D93" s="70">
        <f>[4]WorksheetNONOIL!D94</f>
        <v>30.628218760205801</v>
      </c>
      <c r="E93" s="70">
        <f>[4]WorksheetNONOIL!E94</f>
        <v>21.2522830988366</v>
      </c>
      <c r="F93" s="70">
        <f>[4]WorksheetNONOIL!F94</f>
        <v>20.859027235998202</v>
      </c>
      <c r="G93" s="70">
        <f>[4]WorksheetNONOIL!G94</f>
        <v>26.417920368392299</v>
      </c>
      <c r="H93" s="70">
        <f>[4]WorksheetNONOIL!H94</f>
        <v>22.103830966904798</v>
      </c>
      <c r="I93" s="70">
        <f>[4]WorksheetNONOIL!I94</f>
        <v>16.837689721310301</v>
      </c>
      <c r="J93" s="76"/>
    </row>
    <row r="94" spans="1:10" ht="14.4">
      <c r="A94" s="72" t="s">
        <v>199</v>
      </c>
      <c r="B94" s="73"/>
      <c r="C94" s="70">
        <f>[4]WorksheetNONOIL!C95</f>
        <v>6.4570204377765403</v>
      </c>
      <c r="D94" s="70">
        <f>[4]WorksheetNONOIL!D95</f>
        <v>8.4264784945137698</v>
      </c>
      <c r="E94" s="70">
        <f>[4]WorksheetNONOIL!E95</f>
        <v>3.9949002732821599</v>
      </c>
      <c r="F94" s="70">
        <f>[4]WorksheetNONOIL!F95</f>
        <v>7.7171007429216196</v>
      </c>
      <c r="G94" s="70">
        <f>[4]WorksheetNONOIL!G95</f>
        <v>9.6411526534528509</v>
      </c>
      <c r="H94" s="70">
        <f>[4]WorksheetNONOIL!H95</f>
        <v>7.8545968053896003</v>
      </c>
      <c r="I94" s="70">
        <f>[4]WorksheetNONOIL!I95</f>
        <v>5.8130125153797501</v>
      </c>
    </row>
    <row r="95" spans="1:10" ht="14.4">
      <c r="A95" s="74" t="s">
        <v>75</v>
      </c>
      <c r="B95" s="74"/>
      <c r="C95" s="75">
        <f>[4]WorksheetNONOIL!C93</f>
        <v>16.354304568444</v>
      </c>
      <c r="D95" s="75">
        <f>[4]WorksheetNONOIL!D93</f>
        <v>20.476308530868099</v>
      </c>
      <c r="E95" s="75">
        <f>[4]WorksheetNONOIL!E93</f>
        <v>16.5944510550083</v>
      </c>
      <c r="F95" s="75">
        <f>[4]WorksheetNONOIL!F93</f>
        <v>12.2004086653253</v>
      </c>
      <c r="G95" s="75">
        <f>[4]WorksheetNONOIL!G93</f>
        <v>15.3015243901771</v>
      </c>
      <c r="H95" s="75">
        <f>[4]WorksheetNONOIL!H93</f>
        <v>13.211522349136599</v>
      </c>
      <c r="I95" s="75">
        <f>[4]WorksheetNONOIL!I93</f>
        <v>10.419018364426799</v>
      </c>
    </row>
    <row r="96" spans="1:10">
      <c r="A96" s="16" t="s">
        <v>188</v>
      </c>
    </row>
    <row r="97" spans="1:1">
      <c r="A97" s="16" t="s">
        <v>167</v>
      </c>
    </row>
  </sheetData>
  <pageMargins left="0.7" right="0.7" top="0.75" bottom="0.75" header="0.3" footer="0.3"/>
  <pageSetup orientation="portrait"/>
  <rowBreaks count="1" manualBreakCount="1">
    <brk id="40" max="16383" man="1"/>
  </row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B11" sqref="B11"/>
    </sheetView>
  </sheetViews>
  <sheetFormatPr defaultColWidth="9" defaultRowHeight="14.4"/>
  <cols>
    <col min="1" max="1" width="11.109375" style="386" customWidth="1"/>
    <col min="2" max="2" width="71.33203125" style="241" customWidth="1"/>
    <col min="3" max="3" width="1.6640625" customWidth="1"/>
  </cols>
  <sheetData>
    <row r="1" spans="1:2" ht="9.75" customHeight="1"/>
    <row r="2" spans="1:2">
      <c r="A2" s="387" t="s">
        <v>6</v>
      </c>
    </row>
    <row r="3" spans="1:2" ht="30.75" customHeight="1">
      <c r="A3" s="388">
        <v>0</v>
      </c>
      <c r="B3" s="269" t="s">
        <v>7</v>
      </c>
    </row>
    <row r="4" spans="1:2">
      <c r="A4" s="241" t="s">
        <v>8</v>
      </c>
      <c r="B4" s="241" t="s">
        <v>9</v>
      </c>
    </row>
    <row r="5" spans="1:2">
      <c r="A5" s="241" t="s">
        <v>10</v>
      </c>
      <c r="B5" s="241" t="s">
        <v>11</v>
      </c>
    </row>
    <row r="6" spans="1:2" ht="15.6">
      <c r="A6" s="241" t="s">
        <v>12</v>
      </c>
      <c r="B6" s="269" t="s">
        <v>13</v>
      </c>
    </row>
    <row r="7" spans="1:2">
      <c r="A7" s="241" t="s">
        <v>14</v>
      </c>
      <c r="B7" s="241" t="s">
        <v>15</v>
      </c>
    </row>
    <row r="8" spans="1:2">
      <c r="A8" s="241" t="s">
        <v>16</v>
      </c>
      <c r="B8" s="241" t="s">
        <v>17</v>
      </c>
    </row>
    <row r="9" spans="1:2">
      <c r="A9" s="241" t="s">
        <v>18</v>
      </c>
      <c r="B9" s="241" t="s">
        <v>19</v>
      </c>
    </row>
    <row r="10" spans="1:2">
      <c r="A10" s="241" t="s">
        <v>20</v>
      </c>
      <c r="B10" s="241" t="s">
        <v>21</v>
      </c>
    </row>
    <row r="11" spans="1:2">
      <c r="A11" s="241" t="s">
        <v>22</v>
      </c>
      <c r="B11" s="241" t="s">
        <v>23</v>
      </c>
    </row>
    <row r="12" spans="1:2" ht="52.5" customHeight="1">
      <c r="A12" s="241"/>
    </row>
    <row r="13" spans="1:2">
      <c r="A13" s="386" t="s">
        <v>24</v>
      </c>
    </row>
    <row r="14" spans="1:2">
      <c r="A14" s="386" t="s">
        <v>25</v>
      </c>
    </row>
    <row r="32" spans="1:1">
      <c r="A32" s="389" t="s">
        <v>26</v>
      </c>
    </row>
    <row r="33" spans="1:1">
      <c r="A33" s="389"/>
    </row>
    <row r="34" spans="1:1">
      <c r="A34" s="389" t="s">
        <v>27</v>
      </c>
    </row>
    <row r="35" spans="1:1">
      <c r="A35" s="389" t="s">
        <v>28</v>
      </c>
    </row>
    <row r="36" spans="1:1">
      <c r="A36" s="389" t="s">
        <v>29</v>
      </c>
    </row>
    <row r="37" spans="1:1">
      <c r="A37" s="389" t="s">
        <v>30</v>
      </c>
    </row>
    <row r="38" spans="1:1" ht="5.25" customHeight="1"/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6"/>
  <sheetViews>
    <sheetView topLeftCell="A19" workbookViewId="0">
      <selection activeCell="A3" sqref="A1:XFD1048576"/>
    </sheetView>
  </sheetViews>
  <sheetFormatPr defaultColWidth="9.109375" defaultRowHeight="15.6"/>
  <cols>
    <col min="1" max="1" width="1.33203125" style="269" customWidth="1"/>
    <col min="2" max="2" width="94.44140625" style="269" customWidth="1"/>
    <col min="3" max="3" width="7.109375" style="269" customWidth="1"/>
    <col min="4" max="4" width="0.6640625" style="269" customWidth="1"/>
    <col min="5" max="5" width="9.109375" style="269"/>
    <col min="6" max="16384" width="9.109375" style="320"/>
  </cols>
  <sheetData>
    <row r="2" spans="2:3" ht="17.25" customHeight="1"/>
    <row r="3" spans="2:3" ht="18.75" customHeight="1">
      <c r="B3" s="381" t="s">
        <v>31</v>
      </c>
      <c r="C3" s="382" t="s">
        <v>32</v>
      </c>
    </row>
    <row r="4" spans="2:3" ht="23.25" customHeight="1">
      <c r="C4" s="383"/>
    </row>
    <row r="5" spans="2:3">
      <c r="B5" s="384" t="s">
        <v>33</v>
      </c>
      <c r="C5" s="383">
        <v>3</v>
      </c>
    </row>
    <row r="7" spans="2:3" ht="29.25" customHeight="1">
      <c r="B7" s="384" t="s">
        <v>34</v>
      </c>
      <c r="C7" s="383">
        <v>3</v>
      </c>
    </row>
    <row r="8" spans="2:3" ht="45" customHeight="1">
      <c r="B8" s="384" t="s">
        <v>35</v>
      </c>
      <c r="C8" s="383">
        <v>3</v>
      </c>
    </row>
    <row r="9" spans="2:3" ht="51.75" customHeight="1">
      <c r="B9" s="385" t="s">
        <v>36</v>
      </c>
      <c r="C9" s="269">
        <v>4</v>
      </c>
    </row>
    <row r="10" spans="2:3" ht="37.5" customHeight="1">
      <c r="B10" s="385" t="s">
        <v>37</v>
      </c>
      <c r="C10" s="269">
        <v>5</v>
      </c>
    </row>
    <row r="11" spans="2:3" ht="37.5" customHeight="1">
      <c r="B11" s="385" t="s">
        <v>38</v>
      </c>
      <c r="C11" s="269">
        <v>6</v>
      </c>
    </row>
    <row r="12" spans="2:3" ht="37.5" customHeight="1">
      <c r="B12" s="385" t="s">
        <v>39</v>
      </c>
      <c r="C12" s="269">
        <v>7</v>
      </c>
    </row>
    <row r="13" spans="2:3" ht="39.75" customHeight="1">
      <c r="B13" s="385" t="s">
        <v>40</v>
      </c>
      <c r="C13" s="269">
        <v>8</v>
      </c>
    </row>
    <row r="14" spans="2:3" ht="37.5" customHeight="1">
      <c r="B14" s="385" t="s">
        <v>41</v>
      </c>
      <c r="C14" s="269">
        <v>8</v>
      </c>
    </row>
    <row r="15" spans="2:3" ht="37.5" customHeight="1">
      <c r="B15" s="385" t="s">
        <v>42</v>
      </c>
      <c r="C15" s="269">
        <v>9</v>
      </c>
    </row>
    <row r="16" spans="2:3" ht="37.5" customHeight="1">
      <c r="B16" s="385" t="s">
        <v>43</v>
      </c>
      <c r="C16" s="269">
        <v>9</v>
      </c>
    </row>
  </sheetData>
  <pageMargins left="0.7" right="0.7" top="0.75" bottom="0.75" header="0.3" footer="0.3"/>
  <pageSetup scale="81" orientation="portrait"/>
  <colBreaks count="1" manualBreakCount="1">
    <brk id="3" max="1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65"/>
  <sheetViews>
    <sheetView view="pageBreakPreview" topLeftCell="A13" zoomScale="63" zoomScaleNormal="110" workbookViewId="0">
      <selection activeCell="D34" sqref="D34"/>
    </sheetView>
  </sheetViews>
  <sheetFormatPr defaultColWidth="9.109375" defaultRowHeight="15.6"/>
  <cols>
    <col min="1" max="1" width="1.44140625" style="320" customWidth="1"/>
    <col min="2" max="2" width="80.6640625" style="320" customWidth="1"/>
    <col min="3" max="3" width="16.5546875" style="320" customWidth="1"/>
    <col min="4" max="4" width="16.6640625" style="320" customWidth="1"/>
    <col min="5" max="5" width="16.33203125" style="320" customWidth="1"/>
    <col min="6" max="6" width="16" style="320" customWidth="1"/>
    <col min="7" max="7" width="17.44140625" style="320" customWidth="1"/>
    <col min="8" max="8" width="18.33203125" style="320" customWidth="1"/>
    <col min="9" max="9" width="17" style="320" customWidth="1"/>
    <col min="10" max="12" width="16.109375" style="320" customWidth="1"/>
    <col min="13" max="16384" width="9.109375" style="320"/>
  </cols>
  <sheetData>
    <row r="1" spans="2:9" ht="23.4">
      <c r="B1" s="416" t="s">
        <v>209</v>
      </c>
      <c r="C1" s="417"/>
      <c r="D1" s="417"/>
      <c r="E1" s="343"/>
      <c r="F1" s="343"/>
      <c r="G1" s="344"/>
      <c r="H1" s="344"/>
      <c r="I1" s="344"/>
    </row>
    <row r="2" spans="2:9" ht="23.4">
      <c r="B2" s="343"/>
      <c r="C2" s="343"/>
      <c r="D2" s="343"/>
      <c r="E2" s="343"/>
      <c r="F2" s="343"/>
      <c r="G2" s="344"/>
      <c r="H2" s="344"/>
      <c r="I2" s="344"/>
    </row>
    <row r="3" spans="2:9" ht="23.4">
      <c r="B3" s="343" t="s">
        <v>44</v>
      </c>
      <c r="C3" s="343"/>
      <c r="D3" s="343"/>
      <c r="E3" s="343"/>
      <c r="F3" s="343"/>
      <c r="G3" s="344"/>
      <c r="H3" s="344"/>
      <c r="I3" s="344"/>
    </row>
    <row r="4" spans="2:9" ht="23.4">
      <c r="B4" s="345"/>
      <c r="C4" s="345"/>
      <c r="D4" s="345"/>
      <c r="E4" s="345"/>
      <c r="F4" s="345"/>
      <c r="G4" s="344"/>
      <c r="H4" s="344"/>
      <c r="I4" s="344"/>
    </row>
    <row r="5" spans="2:9" ht="23.4">
      <c r="B5" s="345" t="s">
        <v>45</v>
      </c>
      <c r="C5" s="345"/>
      <c r="D5" s="345"/>
      <c r="E5" s="345"/>
      <c r="F5" s="345"/>
      <c r="G5" s="344"/>
      <c r="H5" s="344"/>
      <c r="I5" s="344"/>
    </row>
    <row r="6" spans="2:9" ht="15.75" customHeight="1">
      <c r="B6" s="346"/>
      <c r="C6" s="346"/>
      <c r="D6" s="346"/>
      <c r="E6" s="346"/>
      <c r="F6" s="346"/>
      <c r="G6" s="344"/>
      <c r="H6" s="344"/>
      <c r="I6" s="344"/>
    </row>
    <row r="7" spans="2:9" ht="2.25" customHeight="1">
      <c r="B7" s="345"/>
      <c r="C7" s="345"/>
      <c r="D7" s="345"/>
      <c r="E7" s="345"/>
      <c r="F7" s="345"/>
      <c r="G7" s="344"/>
      <c r="H7" s="344"/>
      <c r="I7" s="344"/>
    </row>
    <row r="8" spans="2:9" ht="23.4">
      <c r="B8" s="346" t="s">
        <v>46</v>
      </c>
      <c r="C8" s="346"/>
      <c r="D8" s="346"/>
      <c r="E8" s="346"/>
      <c r="F8" s="346"/>
      <c r="G8" s="344"/>
      <c r="H8" s="344"/>
      <c r="I8" s="344"/>
    </row>
    <row r="9" spans="2:9" ht="23.4">
      <c r="B9" s="346" t="s">
        <v>47</v>
      </c>
      <c r="C9" s="346"/>
      <c r="D9" s="346"/>
      <c r="E9" s="346"/>
      <c r="F9" s="346"/>
      <c r="G9" s="344"/>
      <c r="H9" s="344"/>
      <c r="I9" s="344"/>
    </row>
    <row r="10" spans="2:9" ht="8.25" customHeight="1">
      <c r="B10" s="346"/>
      <c r="C10" s="346"/>
      <c r="D10" s="346"/>
      <c r="E10" s="346"/>
      <c r="F10" s="346"/>
      <c r="G10" s="344"/>
      <c r="H10" s="344"/>
      <c r="I10" s="344"/>
    </row>
    <row r="11" spans="2:9" ht="9.75" customHeight="1">
      <c r="B11" s="345"/>
      <c r="C11" s="345"/>
      <c r="D11" s="345"/>
      <c r="E11" s="345"/>
      <c r="F11" s="345"/>
      <c r="G11" s="344"/>
      <c r="H11" s="344"/>
      <c r="I11" s="344"/>
    </row>
    <row r="12" spans="2:9" ht="23.4">
      <c r="B12" s="346" t="s">
        <v>208</v>
      </c>
      <c r="C12" s="346"/>
      <c r="D12" s="346"/>
      <c r="E12" s="346"/>
      <c r="F12" s="346"/>
      <c r="G12" s="344"/>
      <c r="H12" s="344"/>
      <c r="I12" s="344"/>
    </row>
    <row r="13" spans="2:9" ht="25.5" customHeight="1">
      <c r="B13" s="346" t="s">
        <v>48</v>
      </c>
      <c r="C13" s="346"/>
      <c r="D13" s="346"/>
      <c r="E13" s="346"/>
      <c r="F13" s="346"/>
      <c r="G13" s="344"/>
      <c r="H13" s="344"/>
      <c r="I13" s="344"/>
    </row>
    <row r="14" spans="2:9" ht="27" customHeight="1">
      <c r="B14" s="346" t="s">
        <v>49</v>
      </c>
      <c r="C14" s="346"/>
      <c r="D14" s="346"/>
      <c r="E14" s="346"/>
      <c r="F14" s="346"/>
      <c r="G14" s="344"/>
      <c r="H14" s="344"/>
      <c r="I14" s="344"/>
    </row>
    <row r="15" spans="2:9" ht="27" customHeight="1">
      <c r="B15" s="345"/>
      <c r="C15" s="345"/>
      <c r="D15" s="345"/>
      <c r="E15" s="345"/>
      <c r="F15" s="345"/>
      <c r="G15" s="344"/>
      <c r="H15" s="344"/>
      <c r="I15" s="344"/>
    </row>
    <row r="16" spans="2:9" ht="23.4">
      <c r="B16" s="347" t="s">
        <v>50</v>
      </c>
      <c r="C16" s="347"/>
      <c r="D16" s="347"/>
      <c r="E16" s="347"/>
      <c r="F16" s="347"/>
      <c r="G16" s="344"/>
      <c r="H16" s="344"/>
      <c r="I16" s="344"/>
    </row>
    <row r="17" spans="2:12" ht="15.75" customHeight="1">
      <c r="B17" s="345"/>
      <c r="C17" s="345"/>
      <c r="D17" s="345"/>
      <c r="E17" s="345"/>
      <c r="F17" s="345"/>
      <c r="G17" s="344"/>
      <c r="H17" s="344"/>
      <c r="I17" s="344"/>
    </row>
    <row r="18" spans="2:12" ht="23.4">
      <c r="B18" s="346" t="s">
        <v>210</v>
      </c>
      <c r="C18" s="346"/>
      <c r="D18" s="346"/>
      <c r="E18" s="346"/>
      <c r="F18" s="346"/>
      <c r="G18" s="344"/>
      <c r="H18" s="344"/>
      <c r="I18" s="344"/>
    </row>
    <row r="19" spans="2:12" ht="23.4">
      <c r="B19" s="346" t="s">
        <v>211</v>
      </c>
      <c r="C19" s="346"/>
      <c r="D19" s="346"/>
      <c r="E19" s="346"/>
      <c r="F19" s="346"/>
      <c r="G19" s="344"/>
      <c r="H19" s="344"/>
      <c r="I19" s="344"/>
    </row>
    <row r="20" spans="2:12" ht="10.5" customHeight="1">
      <c r="B20" s="346"/>
      <c r="C20" s="346"/>
      <c r="D20" s="346"/>
      <c r="E20" s="346"/>
      <c r="F20" s="346"/>
      <c r="G20" s="344"/>
      <c r="H20" s="344"/>
      <c r="I20" s="344"/>
    </row>
    <row r="21" spans="2:12" ht="8.25" customHeight="1">
      <c r="B21" s="346"/>
      <c r="C21" s="346"/>
      <c r="D21" s="346"/>
      <c r="E21" s="346"/>
      <c r="F21" s="346"/>
      <c r="G21" s="344"/>
      <c r="H21" s="344"/>
      <c r="I21" s="344"/>
    </row>
    <row r="22" spans="2:12" ht="23.4">
      <c r="B22" s="346" t="s">
        <v>212</v>
      </c>
      <c r="C22" s="346"/>
      <c r="D22" s="346"/>
      <c r="E22" s="346"/>
      <c r="F22" s="346"/>
      <c r="G22" s="344"/>
      <c r="H22" s="344"/>
      <c r="I22" s="344"/>
    </row>
    <row r="23" spans="2:12" ht="28.5" customHeight="1">
      <c r="B23" s="348" t="s">
        <v>213</v>
      </c>
      <c r="C23" s="346"/>
      <c r="D23" s="346"/>
      <c r="E23" s="349"/>
      <c r="F23" s="349"/>
      <c r="G23" s="344"/>
      <c r="H23" s="344"/>
      <c r="I23" s="344"/>
    </row>
    <row r="24" spans="2:12" s="269" customFormat="1" ht="28.5" customHeight="1">
      <c r="B24" s="348" t="s">
        <v>51</v>
      </c>
      <c r="C24" s="348"/>
      <c r="D24" s="348"/>
      <c r="E24" s="348"/>
      <c r="F24" s="348"/>
      <c r="G24" s="350"/>
      <c r="H24" s="350"/>
      <c r="I24" s="350"/>
      <c r="L24" s="320"/>
    </row>
    <row r="25" spans="2:12" s="269" customFormat="1" ht="28.5" customHeight="1">
      <c r="B25" s="351" t="s">
        <v>214</v>
      </c>
      <c r="C25" s="348"/>
      <c r="D25" s="348"/>
      <c r="E25" s="348"/>
      <c r="F25" s="348"/>
      <c r="G25" s="350"/>
      <c r="H25" s="350"/>
      <c r="I25" s="350"/>
      <c r="L25" s="320"/>
    </row>
    <row r="26" spans="2:12" s="269" customFormat="1" ht="28.5" customHeight="1">
      <c r="B26" s="351" t="s">
        <v>52</v>
      </c>
      <c r="C26" s="348"/>
      <c r="D26" s="348"/>
      <c r="E26" s="348"/>
      <c r="F26" s="348"/>
      <c r="G26" s="350"/>
      <c r="H26" s="350"/>
      <c r="I26" s="350"/>
      <c r="L26" s="320"/>
    </row>
    <row r="27" spans="2:12" ht="13.5" customHeight="1">
      <c r="B27" s="346"/>
      <c r="C27" s="346"/>
      <c r="D27" s="346"/>
      <c r="E27" s="346"/>
      <c r="F27" s="346"/>
      <c r="G27" s="344"/>
      <c r="H27" s="344"/>
      <c r="I27" s="344"/>
    </row>
    <row r="28" spans="2:12" ht="23.4">
      <c r="B28" s="346" t="s">
        <v>215</v>
      </c>
      <c r="C28" s="346"/>
      <c r="D28" s="346"/>
      <c r="E28" s="346"/>
      <c r="F28" s="346"/>
      <c r="G28" s="344"/>
      <c r="H28" s="344"/>
      <c r="I28" s="344"/>
    </row>
    <row r="29" spans="2:12" ht="23.4">
      <c r="B29" s="346" t="s">
        <v>216</v>
      </c>
      <c r="C29" s="346"/>
      <c r="D29" s="346"/>
      <c r="E29" s="346"/>
      <c r="F29" s="346"/>
      <c r="G29" s="344"/>
      <c r="H29" s="344"/>
      <c r="I29" s="344"/>
    </row>
    <row r="30" spans="2:12" ht="28.5" customHeight="1">
      <c r="B30" s="346" t="s">
        <v>217</v>
      </c>
      <c r="C30" s="346"/>
      <c r="D30" s="346"/>
      <c r="E30" s="349"/>
      <c r="F30" s="349"/>
      <c r="G30" s="344"/>
      <c r="H30" s="344"/>
      <c r="I30" s="344"/>
    </row>
    <row r="31" spans="2:12" ht="14.4" customHeight="1">
      <c r="B31" s="346"/>
      <c r="C31" s="346"/>
      <c r="D31" s="346"/>
      <c r="E31" s="349"/>
      <c r="F31" s="349"/>
      <c r="G31" s="344"/>
      <c r="H31" s="344"/>
      <c r="I31" s="344"/>
    </row>
    <row r="32" spans="2:12" ht="23.4">
      <c r="B32" s="346" t="s">
        <v>218</v>
      </c>
      <c r="C32" s="346"/>
      <c r="D32" s="346"/>
      <c r="E32" s="349"/>
      <c r="F32" s="349"/>
      <c r="G32" s="344"/>
      <c r="H32" s="344"/>
      <c r="I32" s="344"/>
    </row>
    <row r="33" spans="2:12" ht="23.4">
      <c r="B33" s="346" t="s">
        <v>219</v>
      </c>
      <c r="C33" s="346"/>
      <c r="D33" s="346"/>
      <c r="E33" s="349"/>
      <c r="F33" s="349"/>
      <c r="G33" s="344"/>
      <c r="H33" s="344"/>
      <c r="I33" s="344"/>
    </row>
    <row r="34" spans="2:12" ht="24.75" customHeight="1">
      <c r="B34" s="346" t="s">
        <v>220</v>
      </c>
      <c r="C34" s="346"/>
      <c r="D34" s="346"/>
      <c r="E34" s="349"/>
      <c r="F34" s="349"/>
      <c r="G34" s="344"/>
      <c r="H34" s="344"/>
      <c r="I34" s="344"/>
    </row>
    <row r="35" spans="2:12" ht="11.25" customHeight="1">
      <c r="B35" s="346"/>
      <c r="C35" s="346"/>
      <c r="D35" s="346"/>
      <c r="E35" s="349"/>
      <c r="F35" s="349"/>
      <c r="G35" s="344"/>
      <c r="H35" s="344"/>
      <c r="I35" s="344"/>
    </row>
    <row r="36" spans="2:12" ht="23.4">
      <c r="B36" s="346" t="s">
        <v>221</v>
      </c>
      <c r="C36" s="346"/>
      <c r="D36" s="346"/>
      <c r="E36" s="346"/>
      <c r="F36" s="346"/>
      <c r="G36" s="344"/>
      <c r="H36" s="344"/>
      <c r="I36" s="344"/>
    </row>
    <row r="37" spans="2:12" ht="27" customHeight="1">
      <c r="B37" s="346" t="s">
        <v>222</v>
      </c>
      <c r="C37" s="346"/>
      <c r="D37" s="346"/>
      <c r="E37" s="346"/>
      <c r="F37" s="346"/>
      <c r="G37" s="344"/>
      <c r="H37" s="344"/>
      <c r="I37" s="344"/>
    </row>
    <row r="38" spans="2:12" ht="27" customHeight="1">
      <c r="B38" s="346" t="s">
        <v>223</v>
      </c>
      <c r="C38" s="346"/>
      <c r="D38" s="346"/>
      <c r="E38" s="346"/>
      <c r="F38" s="346"/>
      <c r="G38" s="344"/>
      <c r="H38" s="344"/>
      <c r="I38" s="344"/>
    </row>
    <row r="39" spans="2:12" ht="17.25" customHeight="1">
      <c r="B39" s="346"/>
      <c r="C39" s="346"/>
      <c r="D39" s="346"/>
      <c r="E39" s="346"/>
      <c r="F39" s="346"/>
      <c r="G39" s="344"/>
      <c r="H39" s="344"/>
      <c r="I39" s="344"/>
    </row>
    <row r="40" spans="2:12" ht="7.5" customHeight="1">
      <c r="B40" s="352"/>
      <c r="C40" s="352"/>
      <c r="D40" s="352"/>
      <c r="E40" s="352"/>
      <c r="F40" s="352"/>
      <c r="G40" s="352"/>
      <c r="H40" s="352"/>
      <c r="I40" s="352"/>
    </row>
    <row r="41" spans="2:12" ht="25.8">
      <c r="B41" s="353" t="s">
        <v>53</v>
      </c>
      <c r="C41" s="354"/>
      <c r="D41" s="354"/>
      <c r="E41" s="354"/>
      <c r="F41" s="354"/>
      <c r="G41" s="354"/>
      <c r="H41" s="354"/>
      <c r="I41" s="354"/>
      <c r="J41" s="372"/>
      <c r="K41" s="372"/>
    </row>
    <row r="42" spans="2:12" ht="2.25" customHeight="1">
      <c r="B42" s="355"/>
      <c r="C42" s="354"/>
      <c r="D42" s="354"/>
      <c r="E42" s="354"/>
      <c r="F42" s="354"/>
      <c r="G42" s="354"/>
      <c r="H42" s="354"/>
      <c r="I42" s="354"/>
      <c r="J42" s="372"/>
      <c r="K42" s="372"/>
    </row>
    <row r="43" spans="2:12" ht="32.25" customHeight="1">
      <c r="B43" s="356" t="s">
        <v>54</v>
      </c>
      <c r="C43" s="357">
        <v>2013</v>
      </c>
      <c r="D43" s="357">
        <v>2014</v>
      </c>
      <c r="E43" s="357">
        <v>2015</v>
      </c>
      <c r="F43" s="357">
        <v>2016</v>
      </c>
      <c r="G43" s="357">
        <v>2017</v>
      </c>
      <c r="H43" s="357">
        <v>2018</v>
      </c>
      <c r="I43" s="357">
        <v>2019</v>
      </c>
      <c r="J43" s="357">
        <v>2020</v>
      </c>
      <c r="K43" s="357">
        <v>2021</v>
      </c>
    </row>
    <row r="44" spans="2:12" s="319" customFormat="1" ht="30" customHeight="1">
      <c r="B44" s="358" t="s">
        <v>57</v>
      </c>
      <c r="C44" s="359">
        <v>26.427759999999999</v>
      </c>
      <c r="D44" s="359">
        <v>27.04</v>
      </c>
      <c r="E44" s="359">
        <v>27.67</v>
      </c>
      <c r="F44" s="359">
        <v>28.31</v>
      </c>
      <c r="G44" s="359">
        <v>28.96</v>
      </c>
      <c r="H44" s="359">
        <v>29.614336999999999</v>
      </c>
      <c r="I44" s="359">
        <v>30.280811</v>
      </c>
      <c r="J44" s="359">
        <v>30.816510999999998</v>
      </c>
      <c r="K44" s="359">
        <v>30.832018999999999</v>
      </c>
      <c r="L44" s="320"/>
    </row>
    <row r="45" spans="2:12" s="319" customFormat="1" ht="30" customHeight="1">
      <c r="B45" s="358" t="s">
        <v>58</v>
      </c>
      <c r="C45" s="359">
        <v>1.9200124999999999</v>
      </c>
      <c r="D45" s="359">
        <v>2.9354499999999999</v>
      </c>
      <c r="E45" s="359">
        <v>3.77664166666667</v>
      </c>
      <c r="F45" s="359">
        <v>3.9206249999999998</v>
      </c>
      <c r="G45" s="359">
        <v>4.3562333333333303</v>
      </c>
      <c r="H45" s="359">
        <v>4.5853250000000001</v>
      </c>
      <c r="I45" s="359">
        <v>5.2173583333333298</v>
      </c>
      <c r="J45" s="359">
        <v>5.5968000000000009</v>
      </c>
      <c r="K45" s="359">
        <v>5.8056999999999999</v>
      </c>
      <c r="L45" s="320"/>
    </row>
    <row r="46" spans="2:12" ht="30" customHeight="1">
      <c r="B46" s="360" t="s">
        <v>59</v>
      </c>
      <c r="C46" s="361">
        <v>124477.57878563199</v>
      </c>
      <c r="D46" s="361">
        <v>158683.99455431799</v>
      </c>
      <c r="E46" s="361">
        <v>183525.64004721501</v>
      </c>
      <c r="F46" s="361">
        <v>219594.59543793599</v>
      </c>
      <c r="G46" s="361">
        <v>262797.96605056699</v>
      </c>
      <c r="H46" s="361">
        <v>308587.39572588197</v>
      </c>
      <c r="I46" s="361">
        <v>356544.26561465999</v>
      </c>
      <c r="J46" s="361">
        <v>391940.73319745698</v>
      </c>
      <c r="K46" s="361">
        <v>461694.93601541151</v>
      </c>
    </row>
    <row r="47" spans="2:12" s="342" customFormat="1" ht="30" customHeight="1">
      <c r="B47" s="362" t="s">
        <v>60</v>
      </c>
      <c r="C47" s="361">
        <v>117828.81987646301</v>
      </c>
      <c r="D47" s="361">
        <v>149128.18722651701</v>
      </c>
      <c r="E47" s="361">
        <v>178833.766987718</v>
      </c>
      <c r="F47" s="361">
        <v>218567.56470193501</v>
      </c>
      <c r="G47" s="361">
        <v>253775.38442834199</v>
      </c>
      <c r="H47" s="361">
        <v>291616.31311587797</v>
      </c>
      <c r="I47" s="361">
        <v>335209.58265570702</v>
      </c>
      <c r="J47" s="361">
        <v>378147.91787853866</v>
      </c>
      <c r="K47" s="361">
        <v>440613.43560485466</v>
      </c>
      <c r="L47" s="320"/>
    </row>
    <row r="48" spans="2:12" ht="30" customHeight="1">
      <c r="B48" s="360" t="s">
        <v>61</v>
      </c>
      <c r="C48" s="361">
        <v>64831.650203127399</v>
      </c>
      <c r="D48" s="361">
        <v>54057.808702010901</v>
      </c>
      <c r="E48" s="361">
        <v>48594.930693861199</v>
      </c>
      <c r="F48" s="361">
        <v>56010.099266809797</v>
      </c>
      <c r="G48" s="361">
        <v>60326.880114449101</v>
      </c>
      <c r="H48" s="361">
        <v>67298.914630016894</v>
      </c>
      <c r="I48" s="361">
        <v>68338.082768193999</v>
      </c>
      <c r="J48" s="361">
        <v>70029.433461523891</v>
      </c>
      <c r="K48" s="361">
        <v>79524.421863928816</v>
      </c>
    </row>
    <row r="49" spans="2:11" ht="30" customHeight="1">
      <c r="B49" s="360" t="s">
        <v>62</v>
      </c>
      <c r="C49" s="361">
        <v>61368.777482679303</v>
      </c>
      <c r="D49" s="361">
        <v>50802.496116955503</v>
      </c>
      <c r="E49" s="361">
        <v>47352.590680269699</v>
      </c>
      <c r="F49" s="361">
        <v>55748.1433959981</v>
      </c>
      <c r="G49" s="361">
        <v>58255.691330050198</v>
      </c>
      <c r="H49" s="361">
        <v>63597.741297700297</v>
      </c>
      <c r="I49" s="361">
        <v>64248.909359757199</v>
      </c>
      <c r="J49" s="361">
        <v>67565.022491162556</v>
      </c>
      <c r="K49" s="361">
        <v>75893.248980287419</v>
      </c>
    </row>
    <row r="50" spans="2:11" ht="30" customHeight="1">
      <c r="B50" s="360" t="s">
        <v>63</v>
      </c>
      <c r="C50" s="361">
        <v>4710.1070535539902</v>
      </c>
      <c r="D50" s="361">
        <v>5868.4909228667802</v>
      </c>
      <c r="E50" s="361">
        <v>6632.6577537844296</v>
      </c>
      <c r="F50" s="361">
        <v>7756.7854269846703</v>
      </c>
      <c r="G50" s="361">
        <v>9074.5154022985898</v>
      </c>
      <c r="H50" s="361">
        <v>10420.202745916</v>
      </c>
      <c r="I50" s="361">
        <v>11774.5943335091</v>
      </c>
      <c r="J50" s="361">
        <v>12718.5304396548</v>
      </c>
      <c r="K50" s="361">
        <v>14974.528136331634</v>
      </c>
    </row>
    <row r="51" spans="2:11" ht="30" customHeight="1">
      <c r="B51" s="360" t="s">
        <v>64</v>
      </c>
      <c r="C51" s="363">
        <v>2453.1647859344598</v>
      </c>
      <c r="D51" s="363">
        <v>1999.17931590277</v>
      </c>
      <c r="E51" s="363">
        <v>1756.2316839125799</v>
      </c>
      <c r="F51" s="363">
        <v>1978.4563499403</v>
      </c>
      <c r="G51" s="363">
        <v>2083.1105011895402</v>
      </c>
      <c r="H51" s="363">
        <v>2272.5112714837101</v>
      </c>
      <c r="I51" s="363">
        <v>2256.81150905086</v>
      </c>
      <c r="J51" s="363">
        <v>2272.4647011961833</v>
      </c>
      <c r="K51" s="363">
        <v>2579.2803858848433</v>
      </c>
    </row>
    <row r="52" spans="2:11" ht="31.5" customHeight="1">
      <c r="B52" s="364" t="s">
        <v>65</v>
      </c>
      <c r="C52" s="363">
        <v>124477.57878563199</v>
      </c>
      <c r="D52" s="363">
        <v>128032.957429574</v>
      </c>
      <c r="E52" s="363">
        <v>130748.22829414799</v>
      </c>
      <c r="F52" s="363">
        <v>135158.97496125801</v>
      </c>
      <c r="G52" s="363">
        <v>146145.906005186</v>
      </c>
      <c r="H52" s="363">
        <v>155207.065691725</v>
      </c>
      <c r="I52" s="363">
        <v>165307.59198134299</v>
      </c>
      <c r="J52" s="363">
        <v>166157.17656312409</v>
      </c>
      <c r="K52" s="363">
        <v>174592.08991520855</v>
      </c>
    </row>
    <row r="53" spans="2:11" ht="33" customHeight="1">
      <c r="B53" s="365" t="s">
        <v>66</v>
      </c>
      <c r="C53" s="363">
        <v>117828.81987646301</v>
      </c>
      <c r="D53" s="363">
        <v>120766.67827423</v>
      </c>
      <c r="E53" s="363">
        <v>123335.821138293</v>
      </c>
      <c r="F53" s="363">
        <v>128904.355024509</v>
      </c>
      <c r="G53" s="363">
        <v>134867.39918087001</v>
      </c>
      <c r="H53" s="363">
        <v>143032.32819649999</v>
      </c>
      <c r="I53" s="363">
        <v>151375.15039190699</v>
      </c>
      <c r="J53" s="363">
        <v>152869.21315381367</v>
      </c>
      <c r="K53" s="363">
        <v>162975.04699349805</v>
      </c>
    </row>
    <row r="54" spans="2:11" ht="30" customHeight="1">
      <c r="B54" s="364" t="s">
        <v>67</v>
      </c>
      <c r="C54" s="363">
        <v>36119.602672934598</v>
      </c>
      <c r="D54" s="363">
        <v>43736.8706694141</v>
      </c>
      <c r="E54" s="363">
        <v>51571.222636486797</v>
      </c>
      <c r="F54" s="363">
        <v>64478.521434032198</v>
      </c>
      <c r="G54" s="363">
        <v>73501.322348889895</v>
      </c>
      <c r="H54" s="363">
        <v>72914.633024758296</v>
      </c>
      <c r="I54" s="363">
        <v>89582.438409284805</v>
      </c>
      <c r="J54" s="363">
        <v>101413.85397936148</v>
      </c>
      <c r="K54" s="363">
        <v>118879.23624698239</v>
      </c>
    </row>
    <row r="55" spans="2:11" ht="30" customHeight="1">
      <c r="B55" s="364" t="s">
        <v>68</v>
      </c>
      <c r="C55" s="363">
        <v>36119.602672934598</v>
      </c>
      <c r="D55" s="363">
        <v>37085.651242477303</v>
      </c>
      <c r="E55" s="363">
        <v>38119.064424808203</v>
      </c>
      <c r="F55" s="363">
        <v>39156.039083199597</v>
      </c>
      <c r="G55" s="363">
        <v>41562.492619705197</v>
      </c>
      <c r="H55" s="363">
        <v>42647.7759788115</v>
      </c>
      <c r="I55" s="373">
        <v>45155.829859319601</v>
      </c>
      <c r="J55" s="373">
        <v>44805.324495604713</v>
      </c>
      <c r="K55" s="363">
        <v>46830.760229521853</v>
      </c>
    </row>
    <row r="56" spans="2:11" ht="30" customHeight="1">
      <c r="B56" s="356" t="s">
        <v>69</v>
      </c>
      <c r="C56" s="366"/>
      <c r="D56" s="367"/>
      <c r="E56" s="367"/>
      <c r="F56" s="367"/>
      <c r="G56" s="367"/>
      <c r="H56" s="367"/>
      <c r="I56" s="374"/>
      <c r="J56" s="374"/>
      <c r="K56" s="367"/>
    </row>
    <row r="57" spans="2:11" ht="30" customHeight="1">
      <c r="B57" s="364" t="s">
        <v>70</v>
      </c>
      <c r="C57" s="368"/>
      <c r="D57" s="368">
        <v>27.4799816178895</v>
      </c>
      <c r="E57" s="368">
        <v>15.6547896104255</v>
      </c>
      <c r="F57" s="368">
        <v>19.653360359588699</v>
      </c>
      <c r="G57" s="368">
        <v>19.674150234194499</v>
      </c>
      <c r="H57" s="368">
        <v>17.423814332910201</v>
      </c>
      <c r="I57" s="368">
        <v>15.5407740410038</v>
      </c>
      <c r="J57" s="368">
        <v>9.9276502236758297</v>
      </c>
      <c r="K57" s="368">
        <v>17.1429460250069</v>
      </c>
    </row>
    <row r="58" spans="2:11" ht="30" customHeight="1">
      <c r="B58" s="364" t="s">
        <v>71</v>
      </c>
      <c r="C58" s="369"/>
      <c r="D58" s="369">
        <v>2.8562401989394899</v>
      </c>
      <c r="E58" s="369">
        <v>2.1207593100140798</v>
      </c>
      <c r="F58" s="369">
        <v>3.3734657246650799</v>
      </c>
      <c r="G58" s="369">
        <v>8.1288949158404993</v>
      </c>
      <c r="H58" s="369">
        <v>6.2000776718423598</v>
      </c>
      <c r="I58" s="369">
        <v>6.5077747875727798</v>
      </c>
      <c r="J58" s="369">
        <v>0.51394165966522898</v>
      </c>
      <c r="K58" s="369">
        <v>5.3564779177169797</v>
      </c>
    </row>
    <row r="59" spans="2:11" ht="30" customHeight="1">
      <c r="B59" s="364" t="s">
        <v>72</v>
      </c>
      <c r="C59" s="369"/>
      <c r="D59" s="369">
        <v>2.4933275244949602</v>
      </c>
      <c r="E59" s="369">
        <v>2.1273607097391101</v>
      </c>
      <c r="F59" s="369">
        <v>4.5149364027597301</v>
      </c>
      <c r="G59" s="369">
        <v>4.6259446821852102</v>
      </c>
      <c r="H59" s="369">
        <v>6.0540420184715504</v>
      </c>
      <c r="I59" s="369">
        <v>5.8328227615408696</v>
      </c>
      <c r="J59" s="369">
        <v>0.98699341208818203</v>
      </c>
      <c r="K59" s="369">
        <v>6.9086657264745099</v>
      </c>
    </row>
    <row r="60" spans="2:11" ht="30" customHeight="1">
      <c r="B60" s="364" t="s">
        <v>73</v>
      </c>
      <c r="C60" s="369"/>
      <c r="D60" s="369">
        <v>2.67458249275405</v>
      </c>
      <c r="E60" s="369">
        <v>2.7865580021073901</v>
      </c>
      <c r="F60" s="369">
        <v>2.7203570550291798</v>
      </c>
      <c r="G60" s="369">
        <v>6.1458043072036403</v>
      </c>
      <c r="H60" s="369">
        <v>2.6112085457353098</v>
      </c>
      <c r="I60" s="369">
        <v>5.8808550339275696</v>
      </c>
      <c r="J60" s="369">
        <v>-0.77621287175293496</v>
      </c>
      <c r="K60" s="369">
        <v>4.5205246401369701</v>
      </c>
    </row>
    <row r="61" spans="2:11" ht="30" customHeight="1">
      <c r="B61" s="364" t="s">
        <v>74</v>
      </c>
      <c r="C61" s="369">
        <v>29.0169547201249</v>
      </c>
      <c r="D61" s="369">
        <v>27.562244568051199</v>
      </c>
      <c r="E61" s="369">
        <v>28.100282131270198</v>
      </c>
      <c r="F61" s="369">
        <v>29.362526571040199</v>
      </c>
      <c r="G61" s="369">
        <v>27.968756171707501</v>
      </c>
      <c r="H61" s="369">
        <v>23.6285195165677</v>
      </c>
      <c r="I61" s="369">
        <v>25.125193993752902</v>
      </c>
      <c r="J61" s="369">
        <v>25.874793148450301</v>
      </c>
      <c r="K61" s="369">
        <v>25.8374489831793</v>
      </c>
    </row>
    <row r="62" spans="2:11" ht="30" customHeight="1">
      <c r="B62" s="370" t="s">
        <v>75</v>
      </c>
      <c r="C62" s="371"/>
      <c r="D62" s="371">
        <v>23.939958695091299</v>
      </c>
      <c r="E62" s="371">
        <v>13.252966773704999</v>
      </c>
      <c r="F62" s="371">
        <v>15.748620326114599</v>
      </c>
      <c r="G62" s="371">
        <v>10.677308158323401</v>
      </c>
      <c r="H62" s="371">
        <v>10.568482535153199</v>
      </c>
      <c r="I62" s="371">
        <v>8.4810702988087598</v>
      </c>
      <c r="J62" s="371">
        <v>9.3655749725594593</v>
      </c>
      <c r="K62" s="371">
        <v>11.187226775457701</v>
      </c>
    </row>
    <row r="63" spans="2:11" ht="18.75" customHeight="1">
      <c r="B63" s="375"/>
      <c r="C63" s="376"/>
      <c r="D63" s="376"/>
      <c r="E63" s="376"/>
      <c r="F63" s="376"/>
      <c r="G63" s="377"/>
      <c r="H63" s="377"/>
      <c r="I63" s="377"/>
    </row>
    <row r="64" spans="2:11" ht="10.5" hidden="1" customHeight="1">
      <c r="B64" s="378"/>
      <c r="C64" s="379"/>
      <c r="D64" s="379"/>
      <c r="E64" s="379"/>
      <c r="F64" s="379"/>
    </row>
    <row r="65" spans="2:6" ht="15" hidden="1" customHeight="1">
      <c r="B65" s="380"/>
      <c r="C65" s="379"/>
      <c r="D65" s="379"/>
      <c r="E65" s="379"/>
      <c r="F65" s="379"/>
    </row>
  </sheetData>
  <mergeCells count="1">
    <mergeCell ref="B1:D1"/>
  </mergeCells>
  <printOptions horizontalCentered="1"/>
  <pageMargins left="0.7" right="0.2" top="0.75" bottom="0.25" header="0.3" footer="0.3"/>
  <pageSetup scale="38" orientation="portrait" r:id="rId1"/>
  <headerFooter>
    <oddFooter>&amp;R3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6"/>
  <sheetViews>
    <sheetView topLeftCell="C25" zoomScale="90" zoomScaleNormal="90" workbookViewId="0">
      <selection activeCell="E20" sqref="E20"/>
    </sheetView>
  </sheetViews>
  <sheetFormatPr defaultColWidth="9.109375" defaultRowHeight="15.6"/>
  <cols>
    <col min="1" max="1" width="0.6640625" style="320" customWidth="1"/>
    <col min="2" max="2" width="5.6640625" style="320" customWidth="1"/>
    <col min="3" max="3" width="43.33203125" style="321" customWidth="1"/>
    <col min="4" max="10" width="12.44140625" style="321" customWidth="1"/>
    <col min="11" max="11" width="10.88671875" style="320" customWidth="1"/>
    <col min="12" max="12" width="11.33203125" style="320" customWidth="1"/>
    <col min="13" max="13" width="10.6640625" style="320" customWidth="1"/>
    <col min="14" max="14" width="10.109375" style="320" customWidth="1"/>
    <col min="15" max="15" width="11.33203125" style="320" customWidth="1"/>
    <col min="16" max="16" width="10.88671875" style="320" customWidth="1"/>
    <col min="17" max="19" width="10.33203125" style="320" customWidth="1"/>
    <col min="20" max="16384" width="9.109375" style="320"/>
  </cols>
  <sheetData>
    <row r="1" spans="2:19">
      <c r="B1" s="272"/>
      <c r="C1" s="322"/>
      <c r="D1" s="322"/>
      <c r="E1" s="322"/>
      <c r="F1" s="322"/>
      <c r="G1" s="322"/>
      <c r="H1" s="322"/>
      <c r="I1" s="322"/>
      <c r="J1" s="322"/>
      <c r="K1" s="338"/>
    </row>
    <row r="2" spans="2:19">
      <c r="B2" s="323" t="s">
        <v>36</v>
      </c>
      <c r="C2" s="322"/>
      <c r="D2" s="322"/>
      <c r="E2" s="322"/>
      <c r="F2" s="322"/>
      <c r="G2" s="322"/>
      <c r="H2" s="322"/>
      <c r="I2" s="322"/>
      <c r="J2" s="322"/>
      <c r="K2" s="269"/>
    </row>
    <row r="3" spans="2:19" ht="15" customHeight="1">
      <c r="B3" s="269"/>
      <c r="C3" s="322"/>
      <c r="D3" s="322"/>
      <c r="E3" s="322"/>
      <c r="F3" s="322"/>
      <c r="G3" s="322"/>
      <c r="H3" s="322"/>
      <c r="I3" s="322"/>
      <c r="J3" s="322"/>
      <c r="K3" s="418"/>
      <c r="L3" s="418"/>
    </row>
    <row r="4" spans="2:19" ht="30" customHeight="1">
      <c r="B4" s="275"/>
      <c r="C4" s="275"/>
      <c r="D4" s="324">
        <v>2006</v>
      </c>
      <c r="E4" s="325">
        <v>2007</v>
      </c>
      <c r="F4" s="324">
        <v>2008</v>
      </c>
      <c r="G4" s="325">
        <v>2009</v>
      </c>
      <c r="H4" s="324">
        <v>2010</v>
      </c>
      <c r="I4" s="325">
        <v>2011</v>
      </c>
      <c r="J4" s="324">
        <v>2012</v>
      </c>
      <c r="K4" s="325">
        <v>2013</v>
      </c>
      <c r="L4" s="324">
        <v>2014</v>
      </c>
      <c r="M4" s="324">
        <v>2015</v>
      </c>
      <c r="N4" s="325">
        <v>2016</v>
      </c>
      <c r="O4" s="325">
        <v>2017</v>
      </c>
      <c r="P4" s="325">
        <v>2018</v>
      </c>
      <c r="Q4" s="325">
        <v>2019</v>
      </c>
      <c r="R4" s="325">
        <v>2020</v>
      </c>
      <c r="S4" s="325">
        <v>2021</v>
      </c>
    </row>
    <row r="5" spans="2:19" s="318" customFormat="1" ht="22.5" customHeight="1">
      <c r="B5" s="277">
        <v>1</v>
      </c>
      <c r="C5" s="326" t="s">
        <v>76</v>
      </c>
      <c r="D5" s="327">
        <f t="shared" ref="D5:J5" si="0">D6+D8+D9+D10</f>
        <v>6932.7128833926463</v>
      </c>
      <c r="E5" s="327">
        <f t="shared" si="0"/>
        <v>8057.6479952471509</v>
      </c>
      <c r="F5" s="327">
        <f t="shared" si="0"/>
        <v>11216.392196804649</v>
      </c>
      <c r="G5" s="327">
        <f t="shared" si="0"/>
        <v>14252.68039091697</v>
      </c>
      <c r="H5" s="327">
        <f t="shared" si="0"/>
        <v>16322.980324021051</v>
      </c>
      <c r="I5" s="327">
        <f t="shared" si="0"/>
        <v>18030.372933233884</v>
      </c>
      <c r="J5" s="327">
        <f t="shared" si="0"/>
        <v>21117.37355032135</v>
      </c>
      <c r="K5" s="327">
        <v>25355.886759851699</v>
      </c>
      <c r="L5" s="327">
        <v>31076.313515792699</v>
      </c>
      <c r="M5" s="327">
        <v>36673.2873558336</v>
      </c>
      <c r="N5" s="327">
        <v>45772.940716475503</v>
      </c>
      <c r="O5" s="327">
        <v>51407.775786945502</v>
      </c>
      <c r="P5" s="327">
        <v>55967.108328807</v>
      </c>
      <c r="Q5" s="327">
        <v>61764.983869052703</v>
      </c>
      <c r="R5" s="327">
        <v>73895.654015178006</v>
      </c>
      <c r="S5" s="327">
        <v>90757.559793350389</v>
      </c>
    </row>
    <row r="6" spans="2:19" s="319" customFormat="1" ht="22.5" customHeight="1">
      <c r="B6" s="279">
        <v>1.01</v>
      </c>
      <c r="C6" s="282" t="s">
        <v>77</v>
      </c>
      <c r="D6" s="328">
        <v>4472.7817703197097</v>
      </c>
      <c r="E6" s="328">
        <v>5191.3251581710001</v>
      </c>
      <c r="F6" s="328">
        <v>7555.4331904496403</v>
      </c>
      <c r="G6" s="328">
        <v>9884.4009510638607</v>
      </c>
      <c r="H6" s="328">
        <v>11116.919719031201</v>
      </c>
      <c r="I6" s="328">
        <v>12631.197330245501</v>
      </c>
      <c r="J6" s="328">
        <v>14781.166205189</v>
      </c>
      <c r="K6" s="339">
        <v>18521.3563156868</v>
      </c>
      <c r="L6" s="339">
        <v>22402.740342812602</v>
      </c>
      <c r="M6" s="339">
        <v>26573.6418429154</v>
      </c>
      <c r="N6" s="339">
        <v>34965.470195520698</v>
      </c>
      <c r="O6" s="339">
        <v>39729.8737868881</v>
      </c>
      <c r="P6" s="339">
        <v>43801.147742848101</v>
      </c>
      <c r="Q6" s="339">
        <v>48924.595550258498</v>
      </c>
      <c r="R6" s="339">
        <v>59816</v>
      </c>
      <c r="S6" s="339">
        <v>74172.860712353722</v>
      </c>
    </row>
    <row r="7" spans="2:19" s="319" customFormat="1" ht="22.5" customHeight="1">
      <c r="B7" s="279"/>
      <c r="C7" s="329" t="s">
        <v>78</v>
      </c>
      <c r="D7" s="328">
        <v>704.195735132702</v>
      </c>
      <c r="E7" s="328">
        <v>761.54705329604406</v>
      </c>
      <c r="F7" s="328">
        <v>926.03389962639096</v>
      </c>
      <c r="G7" s="328">
        <v>1145.4113304478899</v>
      </c>
      <c r="H7" s="328">
        <v>1824.21415638856</v>
      </c>
      <c r="I7" s="328">
        <v>2616.14200595997</v>
      </c>
      <c r="J7" s="328">
        <v>2449.4033789608202</v>
      </c>
      <c r="K7" s="339">
        <v>2597.2161133724098</v>
      </c>
      <c r="L7" s="339">
        <v>4267.2544850796803</v>
      </c>
      <c r="M7" s="339">
        <v>4781.4839971564797</v>
      </c>
      <c r="N7" s="339">
        <v>5028.2111695006897</v>
      </c>
      <c r="O7" s="339">
        <v>5490.0648092486699</v>
      </c>
      <c r="P7" s="339">
        <v>5694.39225765847</v>
      </c>
      <c r="Q7" s="339">
        <v>5792.54620130065</v>
      </c>
      <c r="R7" s="339">
        <v>6626.5770853714803</v>
      </c>
      <c r="S7" s="339">
        <v>9364.0631242804902</v>
      </c>
    </row>
    <row r="8" spans="2:19" s="319" customFormat="1" ht="22.5" customHeight="1">
      <c r="B8" s="279">
        <v>1.02</v>
      </c>
      <c r="C8" s="282" t="s">
        <v>79</v>
      </c>
      <c r="D8" s="330">
        <v>1093.1286979777101</v>
      </c>
      <c r="E8" s="330">
        <v>1253.040170089</v>
      </c>
      <c r="F8" s="330">
        <v>1516.6803096921001</v>
      </c>
      <c r="G8" s="330">
        <v>1823.4290889854401</v>
      </c>
      <c r="H8" s="330">
        <v>2183.36945857602</v>
      </c>
      <c r="I8" s="330">
        <v>2510.4251032539501</v>
      </c>
      <c r="J8" s="330">
        <v>2906.0154950076399</v>
      </c>
      <c r="K8" s="339">
        <v>3058.4362781099599</v>
      </c>
      <c r="L8" s="339">
        <v>3914.0782968846302</v>
      </c>
      <c r="M8" s="339">
        <v>4250.9706591108697</v>
      </c>
      <c r="N8" s="339">
        <v>4582.67261859277</v>
      </c>
      <c r="O8" s="339">
        <v>4987.4853286016596</v>
      </c>
      <c r="P8" s="339">
        <v>5288.13472654619</v>
      </c>
      <c r="Q8" s="339">
        <v>5654.6421040011201</v>
      </c>
      <c r="R8" s="339">
        <v>6133.7814156392396</v>
      </c>
      <c r="S8" s="339">
        <v>7080.4152786054792</v>
      </c>
    </row>
    <row r="9" spans="2:19" s="319" customFormat="1" ht="22.5" customHeight="1">
      <c r="B9" s="279">
        <v>1.03</v>
      </c>
      <c r="C9" s="282" t="s">
        <v>80</v>
      </c>
      <c r="D9" s="330">
        <v>734.18202859458302</v>
      </c>
      <c r="E9" s="330">
        <v>907.98174449497401</v>
      </c>
      <c r="F9" s="330">
        <v>1068.85257429986</v>
      </c>
      <c r="G9" s="330">
        <v>1310.8080218110499</v>
      </c>
      <c r="H9" s="330">
        <v>1610.19078372687</v>
      </c>
      <c r="I9" s="330">
        <v>1545.3967065897</v>
      </c>
      <c r="J9" s="330">
        <v>1874.9735196379399</v>
      </c>
      <c r="K9" s="339">
        <v>2013.74034109936</v>
      </c>
      <c r="L9" s="339">
        <v>2843.8685574944602</v>
      </c>
      <c r="M9" s="339">
        <v>3398.18250530363</v>
      </c>
      <c r="N9" s="339">
        <v>3482.8295888389798</v>
      </c>
      <c r="O9" s="339">
        <v>3987.7798890547301</v>
      </c>
      <c r="P9" s="339">
        <v>4168.3103340485604</v>
      </c>
      <c r="Q9" s="339">
        <v>4256.97233905348</v>
      </c>
      <c r="R9" s="339">
        <v>4394.8725995388204</v>
      </c>
      <c r="S9" s="339">
        <v>4947.2498247800886</v>
      </c>
    </row>
    <row r="10" spans="2:19" s="319" customFormat="1" ht="22.5" customHeight="1">
      <c r="B10" s="279">
        <v>1.04</v>
      </c>
      <c r="C10" s="282" t="s">
        <v>81</v>
      </c>
      <c r="D10" s="330">
        <v>632.62038650064403</v>
      </c>
      <c r="E10" s="330">
        <v>705.30092249217705</v>
      </c>
      <c r="F10" s="330">
        <v>1075.4261223630499</v>
      </c>
      <c r="G10" s="330">
        <v>1234.04232905662</v>
      </c>
      <c r="H10" s="330">
        <v>1412.50036268696</v>
      </c>
      <c r="I10" s="330">
        <v>1343.3537931447299</v>
      </c>
      <c r="J10" s="330">
        <v>1555.2183304867699</v>
      </c>
      <c r="K10" s="339">
        <v>1762.35382495559</v>
      </c>
      <c r="L10" s="339">
        <v>1915.6263186009901</v>
      </c>
      <c r="M10" s="339">
        <v>2450.4923485036502</v>
      </c>
      <c r="N10" s="339">
        <v>2741.9683135231098</v>
      </c>
      <c r="O10" s="339">
        <v>2702.6367824009999</v>
      </c>
      <c r="P10" s="339">
        <v>2709.5155253641301</v>
      </c>
      <c r="Q10" s="339">
        <v>2928.77387573959</v>
      </c>
      <c r="R10" s="339">
        <v>3551</v>
      </c>
      <c r="S10" s="339">
        <v>4557.0339776111123</v>
      </c>
    </row>
    <row r="11" spans="2:19" s="318" customFormat="1" ht="22.5" customHeight="1">
      <c r="B11" s="277">
        <v>2</v>
      </c>
      <c r="C11" s="326" t="s">
        <v>82</v>
      </c>
      <c r="D11" s="327">
        <f t="shared" ref="D11:J11" si="1">D12+SUM(D14:D17)</f>
        <v>9984.3042906678947</v>
      </c>
      <c r="E11" s="327">
        <f t="shared" si="1"/>
        <v>11550.902630395054</v>
      </c>
      <c r="F11" s="327">
        <f t="shared" si="1"/>
        <v>13906.959844938187</v>
      </c>
      <c r="G11" s="327">
        <f t="shared" si="1"/>
        <v>15452.113491909227</v>
      </c>
      <c r="H11" s="327">
        <f t="shared" si="1"/>
        <v>18559.082113432356</v>
      </c>
      <c r="I11" s="327">
        <f t="shared" si="1"/>
        <v>26463.847373580436</v>
      </c>
      <c r="J11" s="327">
        <f t="shared" si="1"/>
        <v>34947.39063626909</v>
      </c>
      <c r="K11" s="327">
        <v>42434.185343653298</v>
      </c>
      <c r="L11" s="327">
        <v>53791.022701549497</v>
      </c>
      <c r="M11" s="327">
        <v>57112.040427877298</v>
      </c>
      <c r="N11" s="327">
        <v>60812.890547518502</v>
      </c>
      <c r="O11" s="327">
        <v>78713.818874718796</v>
      </c>
      <c r="P11" s="327">
        <v>96210.587077492804</v>
      </c>
      <c r="Q11" s="327">
        <v>110912.80736401099</v>
      </c>
      <c r="R11" s="327">
        <v>117099.16963369399</v>
      </c>
      <c r="S11" s="327">
        <v>131144.51431655098</v>
      </c>
    </row>
    <row r="12" spans="2:19" ht="25.5" customHeight="1">
      <c r="B12" s="282">
        <v>2.0099999999999998</v>
      </c>
      <c r="C12" s="282" t="s">
        <v>83</v>
      </c>
      <c r="D12" s="330">
        <v>2765.8181620135501</v>
      </c>
      <c r="E12" s="330">
        <v>3345.0020973332398</v>
      </c>
      <c r="F12" s="330">
        <v>3854.3696427284299</v>
      </c>
      <c r="G12" s="330">
        <v>4114.6033839056399</v>
      </c>
      <c r="H12" s="330">
        <v>4802.29778845073</v>
      </c>
      <c r="I12" s="330">
        <v>8593.6645276985491</v>
      </c>
      <c r="J12" s="330">
        <v>12339.9687940268</v>
      </c>
      <c r="K12" s="339">
        <v>15557.8071325245</v>
      </c>
      <c r="L12" s="339">
        <v>22265.411133196601</v>
      </c>
      <c r="M12" s="339">
        <v>17137.183650310701</v>
      </c>
      <c r="N12" s="339">
        <v>16851.221867589102</v>
      </c>
      <c r="O12" s="339">
        <v>26267.736568081</v>
      </c>
      <c r="P12" s="339">
        <v>39296.179854869697</v>
      </c>
      <c r="Q12" s="339">
        <v>47459.808578197903</v>
      </c>
      <c r="R12" s="339">
        <v>41714.742704196004</v>
      </c>
      <c r="S12" s="339">
        <v>41581.581942905934</v>
      </c>
    </row>
    <row r="13" spans="2:19" ht="22.5" customHeight="1">
      <c r="B13" s="282"/>
      <c r="C13" s="329" t="s">
        <v>84</v>
      </c>
      <c r="D13" s="329"/>
      <c r="E13" s="329"/>
      <c r="F13" s="329"/>
      <c r="G13" s="329"/>
      <c r="H13" s="331">
        <v>158.60176614286101</v>
      </c>
      <c r="I13" s="331">
        <v>3347.2022219181699</v>
      </c>
      <c r="J13" s="331">
        <v>5047.15638842925</v>
      </c>
      <c r="K13" s="339">
        <v>6648.7589091693098</v>
      </c>
      <c r="L13" s="339">
        <v>9555.8073278005795</v>
      </c>
      <c r="M13" s="339">
        <v>4691.8730594969702</v>
      </c>
      <c r="N13" s="339">
        <v>1027.0307360010399</v>
      </c>
      <c r="O13" s="339">
        <v>9022.5816222249505</v>
      </c>
      <c r="P13" s="339">
        <v>16971.082610004702</v>
      </c>
      <c r="Q13" s="339">
        <v>21334.6829589523</v>
      </c>
      <c r="R13" s="339">
        <v>13792.815318918299</v>
      </c>
      <c r="S13" s="339">
        <v>21081.500410556873</v>
      </c>
    </row>
    <row r="14" spans="2:19" ht="27" customHeight="1">
      <c r="B14" s="282">
        <v>2.02</v>
      </c>
      <c r="C14" s="282" t="s">
        <v>85</v>
      </c>
      <c r="D14" s="330">
        <v>5479.5106687095604</v>
      </c>
      <c r="E14" s="330">
        <v>5981.2407673743301</v>
      </c>
      <c r="F14" s="330">
        <v>6841.4403454611302</v>
      </c>
      <c r="G14" s="330">
        <v>7447.5814689981999</v>
      </c>
      <c r="H14" s="330">
        <v>8839.0340049491897</v>
      </c>
      <c r="I14" s="330">
        <v>11546.474315835199</v>
      </c>
      <c r="J14" s="330">
        <v>12811.058479445701</v>
      </c>
      <c r="K14" s="339">
        <v>14425.1433350888</v>
      </c>
      <c r="L14" s="339">
        <v>17486.8949711879</v>
      </c>
      <c r="M14" s="339">
        <v>20368.225291964402</v>
      </c>
      <c r="N14" s="339">
        <v>23761.0676027421</v>
      </c>
      <c r="O14" s="339">
        <v>26679.835835080899</v>
      </c>
      <c r="P14" s="339">
        <v>31229.455886903099</v>
      </c>
      <c r="Q14" s="339">
        <v>36229.242651204397</v>
      </c>
      <c r="R14" s="339">
        <v>42929.4874119245</v>
      </c>
      <c r="S14" s="339">
        <v>50257.458517010971</v>
      </c>
    </row>
    <row r="15" spans="2:19" ht="22.5" customHeight="1">
      <c r="B15" s="282">
        <v>2.0299999999999998</v>
      </c>
      <c r="C15" s="282" t="s">
        <v>86</v>
      </c>
      <c r="D15" s="330">
        <v>486.432778972633</v>
      </c>
      <c r="E15" s="330">
        <v>442.975702754157</v>
      </c>
      <c r="F15" s="330">
        <v>529.01705846442997</v>
      </c>
      <c r="G15" s="330">
        <v>568.71656079883905</v>
      </c>
      <c r="H15" s="330">
        <v>906.58837180391902</v>
      </c>
      <c r="I15" s="330">
        <v>953.29580471925794</v>
      </c>
      <c r="J15" s="330">
        <v>1133.06405379957</v>
      </c>
      <c r="K15" s="339">
        <v>1340.7363583301401</v>
      </c>
      <c r="L15" s="339">
        <v>1392.7212116027199</v>
      </c>
      <c r="M15" s="339">
        <v>3009.4789555543398</v>
      </c>
      <c r="N15" s="339">
        <v>3521.9819993166798</v>
      </c>
      <c r="O15" s="339">
        <v>4435.0610420391904</v>
      </c>
      <c r="P15" s="339">
        <v>4221.0931947455501</v>
      </c>
      <c r="Q15" s="339">
        <v>4377.3330554768199</v>
      </c>
      <c r="R15" s="339">
        <v>4808</v>
      </c>
      <c r="S15" s="339">
        <v>5457.9547283687125</v>
      </c>
    </row>
    <row r="16" spans="2:19" ht="22.5" customHeight="1">
      <c r="B16" s="282">
        <v>2.04</v>
      </c>
      <c r="C16" s="282" t="s">
        <v>87</v>
      </c>
      <c r="D16" s="330">
        <v>277.44736391933901</v>
      </c>
      <c r="E16" s="330">
        <v>280.668741437118</v>
      </c>
      <c r="F16" s="330">
        <v>283.04480223440498</v>
      </c>
      <c r="G16" s="330">
        <v>304.69801596456801</v>
      </c>
      <c r="H16" s="330">
        <v>455.44599736078601</v>
      </c>
      <c r="I16" s="330">
        <v>578.01876674790196</v>
      </c>
      <c r="J16" s="330">
        <v>632.28857072802703</v>
      </c>
      <c r="K16" s="339">
        <v>702.617828496058</v>
      </c>
      <c r="L16" s="339">
        <v>729.86068239058602</v>
      </c>
      <c r="M16" s="339">
        <v>1577.1285350162</v>
      </c>
      <c r="N16" s="339">
        <v>1845.7076434058699</v>
      </c>
      <c r="O16" s="339">
        <v>2324.2100799639302</v>
      </c>
      <c r="P16" s="339">
        <v>2212.0794412299501</v>
      </c>
      <c r="Q16" s="339">
        <v>2293.9575159084402</v>
      </c>
      <c r="R16" s="339">
        <v>2539.20744563165</v>
      </c>
      <c r="S16" s="339">
        <v>3931.0407649703848</v>
      </c>
    </row>
    <row r="17" spans="2:19" s="318" customFormat="1" ht="22.5" customHeight="1">
      <c r="B17" s="282">
        <v>2.0499999999999998</v>
      </c>
      <c r="C17" s="282" t="s">
        <v>88</v>
      </c>
      <c r="D17" s="330">
        <v>975.09531705281199</v>
      </c>
      <c r="E17" s="330">
        <v>1501.0153214962099</v>
      </c>
      <c r="F17" s="330">
        <v>2399.08799604979</v>
      </c>
      <c r="G17" s="330">
        <v>3016.5140622419799</v>
      </c>
      <c r="H17" s="330">
        <v>3555.71595086773</v>
      </c>
      <c r="I17" s="330">
        <v>4792.3939585795297</v>
      </c>
      <c r="J17" s="330">
        <v>8031.0107382689903</v>
      </c>
      <c r="K17" s="339">
        <v>10407.8806892138</v>
      </c>
      <c r="L17" s="339">
        <v>11916.1347031717</v>
      </c>
      <c r="M17" s="339">
        <v>15020.023995031601</v>
      </c>
      <c r="N17" s="339">
        <v>14832.911434464801</v>
      </c>
      <c r="O17" s="339">
        <v>19006.975349553799</v>
      </c>
      <c r="P17" s="339">
        <v>19251.778699744598</v>
      </c>
      <c r="Q17" s="339">
        <v>20552.465563222999</v>
      </c>
      <c r="R17" s="339">
        <v>25107.732071941798</v>
      </c>
      <c r="S17" s="339">
        <v>29916.478363294984</v>
      </c>
    </row>
    <row r="18" spans="2:19" ht="22.5" customHeight="1">
      <c r="B18" s="277">
        <v>3</v>
      </c>
      <c r="C18" s="326" t="s">
        <v>89</v>
      </c>
      <c r="D18" s="327">
        <f t="shared" ref="D18:J18" si="2">SUM(D19:D29)</f>
        <v>10085.216595786285</v>
      </c>
      <c r="E18" s="327">
        <f t="shared" si="2"/>
        <v>12533.661976866064</v>
      </c>
      <c r="F18" s="327">
        <f t="shared" si="2"/>
        <v>16087.729638105762</v>
      </c>
      <c r="G18" s="327">
        <f t="shared" si="2"/>
        <v>20337.055334668086</v>
      </c>
      <c r="H18" s="327">
        <f t="shared" si="2"/>
        <v>25839.297569587052</v>
      </c>
      <c r="I18" s="327">
        <f t="shared" si="2"/>
        <v>31485.455323447091</v>
      </c>
      <c r="J18" s="327">
        <f t="shared" si="2"/>
        <v>40888.088965825118</v>
      </c>
      <c r="K18" s="327">
        <v>50523.645539334902</v>
      </c>
      <c r="L18" s="327">
        <v>59369.527853425701</v>
      </c>
      <c r="M18" s="327">
        <v>74355.8997068053</v>
      </c>
      <c r="N18" s="327">
        <v>96437.0018017322</v>
      </c>
      <c r="O18" s="327">
        <v>114272.074373251</v>
      </c>
      <c r="P18" s="327">
        <v>134786.42420695399</v>
      </c>
      <c r="Q18" s="327">
        <v>160948.18160597101</v>
      </c>
      <c r="R18" s="327">
        <v>177110.885061935</v>
      </c>
      <c r="S18" s="327">
        <v>209249.4290176639</v>
      </c>
    </row>
    <row r="19" spans="2:19" ht="31.5" customHeight="1">
      <c r="B19" s="283">
        <v>3.01</v>
      </c>
      <c r="C19" s="332" t="s">
        <v>90</v>
      </c>
      <c r="D19" s="330">
        <v>3031.3057757858001</v>
      </c>
      <c r="E19" s="330">
        <v>3547.4035914504998</v>
      </c>
      <c r="F19" s="330">
        <v>4544.9457358437103</v>
      </c>
      <c r="G19" s="330">
        <v>5604.2974519491299</v>
      </c>
      <c r="H19" s="330">
        <v>7177.7207998753702</v>
      </c>
      <c r="I19" s="330">
        <v>8722.4815659166507</v>
      </c>
      <c r="J19" s="330">
        <v>10788.904211355701</v>
      </c>
      <c r="K19" s="339">
        <v>13876.8073374915</v>
      </c>
      <c r="L19" s="339">
        <v>16842.049840952001</v>
      </c>
      <c r="M19" s="339">
        <v>21644.538431539801</v>
      </c>
      <c r="N19" s="339">
        <v>29504.702801976298</v>
      </c>
      <c r="O19" s="339">
        <v>35315.398846402299</v>
      </c>
      <c r="P19" s="339">
        <v>44713.177907593497</v>
      </c>
      <c r="Q19" s="339">
        <v>53765.596121509901</v>
      </c>
      <c r="R19" s="339">
        <v>62201</v>
      </c>
      <c r="S19" s="339">
        <v>73634.365722078874</v>
      </c>
    </row>
    <row r="20" spans="2:19" ht="22.5" customHeight="1">
      <c r="B20" s="283">
        <v>3.02</v>
      </c>
      <c r="C20" s="332" t="s">
        <v>91</v>
      </c>
      <c r="D20" s="330">
        <v>795.245907204932</v>
      </c>
      <c r="E20" s="330">
        <v>1076.1535073446701</v>
      </c>
      <c r="F20" s="330">
        <v>1525.9664604803299</v>
      </c>
      <c r="G20" s="330">
        <v>1952.8480422631201</v>
      </c>
      <c r="H20" s="330">
        <v>2306.1365266612402</v>
      </c>
      <c r="I20" s="330">
        <v>2674.9780150187898</v>
      </c>
      <c r="J20" s="330">
        <v>3128.5861259103999</v>
      </c>
      <c r="K20" s="339">
        <v>4675.1491566365403</v>
      </c>
      <c r="L20" s="339">
        <v>5384.2430279651699</v>
      </c>
      <c r="M20" s="339">
        <v>5905.1506616276401</v>
      </c>
      <c r="N20" s="339">
        <v>7417.0594517217296</v>
      </c>
      <c r="O20" s="339">
        <v>9453.0825170737698</v>
      </c>
      <c r="P20" s="339">
        <v>10807.370810238201</v>
      </c>
      <c r="Q20" s="339">
        <v>12473.439522681299</v>
      </c>
      <c r="R20" s="339">
        <v>8715.9241497777202</v>
      </c>
      <c r="S20" s="339">
        <v>10012.968835215199</v>
      </c>
    </row>
    <row r="21" spans="2:19" ht="24.9" customHeight="1">
      <c r="B21" s="283">
        <v>3.03</v>
      </c>
      <c r="C21" s="332" t="s">
        <v>92</v>
      </c>
      <c r="D21" s="330">
        <v>1638.5349426356299</v>
      </c>
      <c r="E21" s="330">
        <v>1980.2080584517701</v>
      </c>
      <c r="F21" s="330">
        <v>2267.77643857257</v>
      </c>
      <c r="G21" s="330">
        <v>2612.0371212119098</v>
      </c>
      <c r="H21" s="330">
        <v>3182.5382919980002</v>
      </c>
      <c r="I21" s="330">
        <v>4168.4886548589902</v>
      </c>
      <c r="J21" s="330">
        <v>5589.1914724386197</v>
      </c>
      <c r="K21" s="339">
        <v>7054.7116110969901</v>
      </c>
      <c r="L21" s="339">
        <v>7801.1246779319099</v>
      </c>
      <c r="M21" s="339">
        <v>10057.3985278991</v>
      </c>
      <c r="N21" s="339">
        <v>13259.3312625975</v>
      </c>
      <c r="O21" s="339">
        <v>17294.010922241901</v>
      </c>
      <c r="P21" s="339">
        <v>21083.1602924164</v>
      </c>
      <c r="Q21" s="339">
        <v>23529.685360160001</v>
      </c>
      <c r="R21" s="339">
        <v>26567.217548471799</v>
      </c>
      <c r="S21" s="339">
        <v>32684.961506318101</v>
      </c>
    </row>
    <row r="22" spans="2:19" ht="24.9" customHeight="1">
      <c r="B22" s="283">
        <v>3.04</v>
      </c>
      <c r="C22" s="332" t="s">
        <v>93</v>
      </c>
      <c r="D22" s="330">
        <v>599.16683169965495</v>
      </c>
      <c r="E22" s="330">
        <v>634.33612721992904</v>
      </c>
      <c r="F22" s="330">
        <v>770.91821045228801</v>
      </c>
      <c r="G22" s="330">
        <v>814.38400044316199</v>
      </c>
      <c r="H22" s="330">
        <v>1030.90692096723</v>
      </c>
      <c r="I22" s="330">
        <v>1226.66583618969</v>
      </c>
      <c r="J22" s="330">
        <v>1972.5220027964499</v>
      </c>
      <c r="K22" s="339">
        <v>1949.3711948300199</v>
      </c>
      <c r="L22" s="339">
        <v>2890.2001434359599</v>
      </c>
      <c r="M22" s="339">
        <v>3801.0353530698399</v>
      </c>
      <c r="N22" s="339">
        <v>4473.0935214792999</v>
      </c>
      <c r="O22" s="339">
        <v>5237.3802444763496</v>
      </c>
      <c r="P22" s="339">
        <v>7055.7656630321599</v>
      </c>
      <c r="Q22" s="339">
        <v>10176.509992936401</v>
      </c>
      <c r="R22" s="339">
        <v>13806.8721807477</v>
      </c>
      <c r="S22" s="339">
        <v>17745.458445999553</v>
      </c>
    </row>
    <row r="23" spans="2:19" ht="24.9" customHeight="1">
      <c r="B23" s="283">
        <v>3.05</v>
      </c>
      <c r="C23" s="333" t="s">
        <v>94</v>
      </c>
      <c r="D23" s="330">
        <v>472.68219549545</v>
      </c>
      <c r="E23" s="330">
        <v>738.623290876135</v>
      </c>
      <c r="F23" s="330">
        <v>1088.2845094751301</v>
      </c>
      <c r="G23" s="330">
        <v>1546.6756846667899</v>
      </c>
      <c r="H23" s="330">
        <v>2239.1160314936401</v>
      </c>
      <c r="I23" s="330">
        <v>2465.04283907135</v>
      </c>
      <c r="J23" s="330">
        <v>3450.5396142454401</v>
      </c>
      <c r="K23" s="339">
        <v>5882.6464001750401</v>
      </c>
      <c r="L23" s="339">
        <v>7109.7932536612198</v>
      </c>
      <c r="M23" s="339">
        <v>9436.5204390955496</v>
      </c>
      <c r="N23" s="339">
        <v>13358.942325633099</v>
      </c>
      <c r="O23" s="339">
        <v>11875.551851193601</v>
      </c>
      <c r="P23" s="339">
        <v>11613.226338962801</v>
      </c>
      <c r="Q23" s="339">
        <v>12636.5850421132</v>
      </c>
      <c r="R23" s="339">
        <v>14362.742558865901</v>
      </c>
      <c r="S23" s="339">
        <v>15770.18323102632</v>
      </c>
    </row>
    <row r="24" spans="2:19" ht="29.25" customHeight="1">
      <c r="B24" s="283">
        <v>3.06</v>
      </c>
      <c r="C24" s="333" t="s">
        <v>95</v>
      </c>
      <c r="D24" s="330">
        <v>307.69086399938197</v>
      </c>
      <c r="E24" s="330">
        <v>342.609130445056</v>
      </c>
      <c r="F24" s="330">
        <v>399.00250335966399</v>
      </c>
      <c r="G24" s="330">
        <v>492.266225807696</v>
      </c>
      <c r="H24" s="330">
        <v>654.764086881347</v>
      </c>
      <c r="I24" s="330">
        <v>872.18043931661202</v>
      </c>
      <c r="J24" s="330">
        <v>1178.91877359966</v>
      </c>
      <c r="K24" s="339">
        <v>1173.3067739112701</v>
      </c>
      <c r="L24" s="339">
        <v>1367.8010393816101</v>
      </c>
      <c r="M24" s="339">
        <v>2227.8437173426501</v>
      </c>
      <c r="N24" s="339">
        <v>3555.51863795896</v>
      </c>
      <c r="O24" s="339">
        <v>5699.8136963699299</v>
      </c>
      <c r="P24" s="339">
        <v>6263.2971869389603</v>
      </c>
      <c r="Q24" s="339">
        <v>9006.3894954754905</v>
      </c>
      <c r="R24" s="339">
        <v>10086.9817753312</v>
      </c>
      <c r="S24" s="339">
        <v>11297.419588370947</v>
      </c>
    </row>
    <row r="25" spans="2:19" ht="37.5" customHeight="1">
      <c r="B25" s="283">
        <v>3.07</v>
      </c>
      <c r="C25" s="333" t="s">
        <v>96</v>
      </c>
      <c r="D25" s="330">
        <v>438.25885257637799</v>
      </c>
      <c r="E25" s="330">
        <v>487.994613942591</v>
      </c>
      <c r="F25" s="330">
        <v>568.31839926797295</v>
      </c>
      <c r="G25" s="330">
        <v>701.15839151148202</v>
      </c>
      <c r="H25" s="330">
        <v>932.61188744757601</v>
      </c>
      <c r="I25" s="330">
        <v>1242.28842418677</v>
      </c>
      <c r="J25" s="330">
        <v>1679.1905430106499</v>
      </c>
      <c r="K25" s="339">
        <v>1671.1971027371101</v>
      </c>
      <c r="L25" s="339">
        <v>2192.3444383240999</v>
      </c>
      <c r="M25" s="339">
        <v>2761.65347861498</v>
      </c>
      <c r="N25" s="339">
        <v>3229.0571105764898</v>
      </c>
      <c r="O25" s="339">
        <v>3813.2622556849101</v>
      </c>
      <c r="P25" s="339">
        <v>4284.2009971362204</v>
      </c>
      <c r="Q25" s="339">
        <v>5016.44611635001</v>
      </c>
      <c r="R25" s="339">
        <v>5169.4453824841603</v>
      </c>
      <c r="S25" s="339">
        <v>5986.178846012227</v>
      </c>
    </row>
    <row r="26" spans="2:19" ht="39" customHeight="1">
      <c r="B26" s="283">
        <v>3.08</v>
      </c>
      <c r="C26" s="333" t="s">
        <v>97</v>
      </c>
      <c r="D26" s="330">
        <v>745.09074982780101</v>
      </c>
      <c r="E26" s="330">
        <v>1114.3857336270601</v>
      </c>
      <c r="F26" s="330">
        <v>1554.7830489069499</v>
      </c>
      <c r="G26" s="330">
        <v>2142.1771437000298</v>
      </c>
      <c r="H26" s="330">
        <v>2613.09263354206</v>
      </c>
      <c r="I26" s="330">
        <v>3367.75378610901</v>
      </c>
      <c r="J26" s="330">
        <v>4279.5798592055999</v>
      </c>
      <c r="K26" s="339">
        <v>4585.0190833403703</v>
      </c>
      <c r="L26" s="339">
        <v>4891.09907196316</v>
      </c>
      <c r="M26" s="339">
        <v>5630.1322361414796</v>
      </c>
      <c r="N26" s="339">
        <v>6990.2563411971796</v>
      </c>
      <c r="O26" s="339">
        <v>8435.6710404730202</v>
      </c>
      <c r="P26" s="339">
        <v>9942.1241065691393</v>
      </c>
      <c r="Q26" s="339">
        <v>11642.617572987399</v>
      </c>
      <c r="R26" s="339">
        <v>14237.23</v>
      </c>
      <c r="S26" s="339">
        <v>18698.399017135773</v>
      </c>
    </row>
    <row r="27" spans="2:19" ht="22.5" customHeight="1">
      <c r="B27" s="283">
        <v>3.09</v>
      </c>
      <c r="C27" s="333" t="s">
        <v>98</v>
      </c>
      <c r="D27" s="330">
        <v>1073.8967559800301</v>
      </c>
      <c r="E27" s="330">
        <v>1403.3682807146999</v>
      </c>
      <c r="F27" s="330">
        <v>1855.8110880741001</v>
      </c>
      <c r="G27" s="330">
        <v>2468.7137936434301</v>
      </c>
      <c r="H27" s="330">
        <v>3077.3586609717399</v>
      </c>
      <c r="I27" s="330">
        <v>3782.0491754649802</v>
      </c>
      <c r="J27" s="330">
        <v>5084.6625524786296</v>
      </c>
      <c r="K27" s="339">
        <v>5325.0569777150004</v>
      </c>
      <c r="L27" s="339">
        <v>5888.3558560810998</v>
      </c>
      <c r="M27" s="339">
        <v>7125.0910663837503</v>
      </c>
      <c r="N27" s="339">
        <v>7826.4314730774404</v>
      </c>
      <c r="O27" s="339">
        <v>9129.0915010333792</v>
      </c>
      <c r="P27" s="339">
        <v>10076.319145260501</v>
      </c>
      <c r="Q27" s="339">
        <v>12155.081792443299</v>
      </c>
      <c r="R27" s="339">
        <v>11254.8255629837</v>
      </c>
      <c r="S27" s="339">
        <v>10986.785612034404</v>
      </c>
    </row>
    <row r="28" spans="2:19" ht="22.5" customHeight="1">
      <c r="B28" s="283">
        <v>3.1</v>
      </c>
      <c r="C28" s="333" t="s">
        <v>99</v>
      </c>
      <c r="D28" s="330">
        <v>705.83490307741101</v>
      </c>
      <c r="E28" s="330">
        <v>870.19343655219996</v>
      </c>
      <c r="F28" s="330">
        <v>1076.0465662947099</v>
      </c>
      <c r="G28" s="330">
        <v>1449.7386240849801</v>
      </c>
      <c r="H28" s="330">
        <v>1902.9823391357299</v>
      </c>
      <c r="I28" s="330">
        <v>2058.07539977529</v>
      </c>
      <c r="J28" s="330">
        <v>2603.0135574323099</v>
      </c>
      <c r="K28" s="339">
        <v>2700.2263962820598</v>
      </c>
      <c r="L28" s="339">
        <v>3213.8213242234501</v>
      </c>
      <c r="M28" s="339">
        <v>3554.5071828487098</v>
      </c>
      <c r="N28" s="339">
        <v>4112.13002864398</v>
      </c>
      <c r="O28" s="339">
        <v>5101.3094348891</v>
      </c>
      <c r="P28" s="339">
        <v>5999.3161355907896</v>
      </c>
      <c r="Q28" s="339">
        <v>7233.701045027</v>
      </c>
      <c r="R28" s="339">
        <v>7703.8089202118999</v>
      </c>
      <c r="S28" s="339">
        <v>8860.1111329118667</v>
      </c>
    </row>
    <row r="29" spans="2:19" ht="30" customHeight="1">
      <c r="B29" s="283">
        <v>3.11</v>
      </c>
      <c r="C29" s="333" t="s">
        <v>100</v>
      </c>
      <c r="D29" s="330">
        <v>277.508817503817</v>
      </c>
      <c r="E29" s="330">
        <v>338.38620624145602</v>
      </c>
      <c r="F29" s="330">
        <v>435.87667737833601</v>
      </c>
      <c r="G29" s="330">
        <v>552.75885538635202</v>
      </c>
      <c r="H29" s="330">
        <v>722.06939061311698</v>
      </c>
      <c r="I29" s="330">
        <v>905.45118753895895</v>
      </c>
      <c r="J29" s="330">
        <v>1132.9802533516599</v>
      </c>
      <c r="K29" s="339">
        <v>1630.1535051189801</v>
      </c>
      <c r="L29" s="339">
        <v>1788.6951795059699</v>
      </c>
      <c r="M29" s="339">
        <v>2212.0286122417401</v>
      </c>
      <c r="N29" s="339">
        <v>2710.47884687021</v>
      </c>
      <c r="O29" s="339">
        <v>2917.5020634122602</v>
      </c>
      <c r="P29" s="339">
        <v>2948.4656232149</v>
      </c>
      <c r="Q29" s="339">
        <v>3312.1295442873302</v>
      </c>
      <c r="R29" s="339">
        <v>3004.8369830607598</v>
      </c>
      <c r="S29" s="339">
        <v>3572.5970805606339</v>
      </c>
    </row>
    <row r="30" spans="2:19" s="318" customFormat="1">
      <c r="B30" s="277">
        <v>4</v>
      </c>
      <c r="C30" s="334" t="s">
        <v>101</v>
      </c>
      <c r="D30" s="287">
        <f t="shared" ref="D30:J30" si="3">D5+D11+D18</f>
        <v>27002.233769846825</v>
      </c>
      <c r="E30" s="287">
        <f t="shared" si="3"/>
        <v>32142.212602508269</v>
      </c>
      <c r="F30" s="287">
        <f t="shared" si="3"/>
        <v>41211.081679848598</v>
      </c>
      <c r="G30" s="287">
        <f t="shared" si="3"/>
        <v>50041.84921749428</v>
      </c>
      <c r="H30" s="287">
        <f t="shared" si="3"/>
        <v>60721.360007040465</v>
      </c>
      <c r="I30" s="287">
        <f t="shared" si="3"/>
        <v>75979.675630261409</v>
      </c>
      <c r="J30" s="287">
        <f t="shared" si="3"/>
        <v>96952.85315241557</v>
      </c>
      <c r="K30" s="327">
        <v>118313.71764284</v>
      </c>
      <c r="L30" s="327">
        <v>144236.864070768</v>
      </c>
      <c r="M30" s="327">
        <v>168141.227490516</v>
      </c>
      <c r="N30" s="327">
        <v>203022.83306572601</v>
      </c>
      <c r="O30" s="327">
        <v>244393.66903491499</v>
      </c>
      <c r="P30" s="327">
        <v>286964.11961325299</v>
      </c>
      <c r="Q30" s="327">
        <v>333625.97283903498</v>
      </c>
      <c r="R30" s="327">
        <v>368105.70871080703</v>
      </c>
      <c r="S30" s="327">
        <v>431151.50312756526</v>
      </c>
    </row>
    <row r="31" spans="2:19" ht="22.5" customHeight="1">
      <c r="B31" s="288"/>
      <c r="C31" s="335" t="s">
        <v>102</v>
      </c>
      <c r="D31" s="330">
        <v>1332.0646070708699</v>
      </c>
      <c r="E31" s="330">
        <v>1945.61849936099</v>
      </c>
      <c r="F31" s="330">
        <v>2254.2745013164699</v>
      </c>
      <c r="G31" s="330">
        <v>2176.1788266837102</v>
      </c>
      <c r="H31" s="330">
        <v>4261.1972559604901</v>
      </c>
      <c r="I31" s="330">
        <v>5545.98759374988</v>
      </c>
      <c r="J31" s="330">
        <v>4795.75730559157</v>
      </c>
      <c r="K31" s="339">
        <v>6163.8611427921896</v>
      </c>
      <c r="L31" s="339">
        <v>14447.1304835499</v>
      </c>
      <c r="M31" s="339">
        <v>15384.412556699001</v>
      </c>
      <c r="N31" s="339">
        <v>16571.762372209902</v>
      </c>
      <c r="O31" s="339">
        <v>18404.297015652399</v>
      </c>
      <c r="P31" s="339">
        <v>21623.276112628999</v>
      </c>
      <c r="Q31" s="339">
        <v>22918.292775625101</v>
      </c>
      <c r="R31" s="339">
        <v>23835.024486650102</v>
      </c>
      <c r="S31" s="339">
        <v>30543.432887846277</v>
      </c>
    </row>
    <row r="32" spans="2:19" ht="37.5" customHeight="1">
      <c r="B32" s="277">
        <v>5</v>
      </c>
      <c r="C32" s="334" t="s">
        <v>103</v>
      </c>
      <c r="D32" s="327">
        <f t="shared" ref="D32:J32" si="4">D30+D31</f>
        <v>28334.298376917694</v>
      </c>
      <c r="E32" s="327">
        <f t="shared" si="4"/>
        <v>34087.831101869262</v>
      </c>
      <c r="F32" s="327">
        <f t="shared" si="4"/>
        <v>43465.356181165065</v>
      </c>
      <c r="G32" s="327">
        <f t="shared" si="4"/>
        <v>52218.028044177991</v>
      </c>
      <c r="H32" s="327">
        <f t="shared" si="4"/>
        <v>64982.557263000956</v>
      </c>
      <c r="I32" s="327">
        <f t="shared" si="4"/>
        <v>81525.663224011281</v>
      </c>
      <c r="J32" s="327">
        <f t="shared" si="4"/>
        <v>101748.61045800714</v>
      </c>
      <c r="K32" s="327">
        <v>124477.57878563199</v>
      </c>
      <c r="L32" s="327">
        <v>158683.99455431799</v>
      </c>
      <c r="M32" s="327">
        <v>183525.64004721501</v>
      </c>
      <c r="N32" s="327">
        <v>219594.59543793599</v>
      </c>
      <c r="O32" s="327">
        <v>262797.96605056699</v>
      </c>
      <c r="P32" s="327">
        <v>308587.39572588197</v>
      </c>
      <c r="Q32" s="327">
        <v>356544.26561465999</v>
      </c>
      <c r="R32" s="327">
        <v>391940.73319745698</v>
      </c>
      <c r="S32" s="327">
        <v>461694.93601541151</v>
      </c>
    </row>
    <row r="33" spans="2:19" ht="25.5" customHeight="1">
      <c r="B33" s="291"/>
      <c r="C33" s="336" t="s">
        <v>104</v>
      </c>
      <c r="D33" s="337"/>
      <c r="E33" s="337"/>
      <c r="F33" s="337"/>
      <c r="G33" s="337"/>
      <c r="H33" s="337"/>
      <c r="I33" s="337"/>
      <c r="J33" s="337"/>
      <c r="K33" s="340">
        <v>36119.602672934598</v>
      </c>
      <c r="L33" s="340">
        <v>43736.8706694141</v>
      </c>
      <c r="M33" s="340">
        <v>51571.222636486797</v>
      </c>
      <c r="N33" s="340">
        <v>64478.521434032198</v>
      </c>
      <c r="O33" s="340">
        <v>73501.322348889895</v>
      </c>
      <c r="P33" s="340">
        <v>72914.633024758296</v>
      </c>
      <c r="Q33" s="340">
        <v>89582.438409284805</v>
      </c>
      <c r="R33" s="340">
        <v>101413.853979361</v>
      </c>
      <c r="S33" s="340">
        <v>118879.23624698239</v>
      </c>
    </row>
    <row r="34" spans="2:19" ht="20.399999999999999" customHeight="1">
      <c r="B34" s="272"/>
      <c r="C34" s="322"/>
      <c r="D34" s="322"/>
      <c r="E34" s="322"/>
      <c r="F34" s="322"/>
      <c r="G34" s="322"/>
      <c r="H34" s="322"/>
      <c r="I34" s="322"/>
      <c r="J34" s="322"/>
      <c r="K34" s="269"/>
      <c r="L34" s="341"/>
    </row>
    <row r="35" spans="2:19">
      <c r="B35" s="403"/>
    </row>
    <row r="36" spans="2:19">
      <c r="B36" t="s">
        <v>105</v>
      </c>
    </row>
  </sheetData>
  <mergeCells count="1">
    <mergeCell ref="K3:L3"/>
  </mergeCells>
  <printOptions horizontalCentered="1"/>
  <pageMargins left="0.23622047244094499" right="0.23622047244094499" top="0.15748031496063" bottom="0" header="0.31496062992126" footer="0"/>
  <pageSetup paperSize="9" scale="68" orientation="landscape"/>
  <headerFooter>
    <oddFooter>&amp;R   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0"/>
  <sheetViews>
    <sheetView view="pageBreakPreview" topLeftCell="A25" zoomScale="60" zoomScaleNormal="85" workbookViewId="0">
      <selection activeCell="B36" sqref="B36"/>
    </sheetView>
  </sheetViews>
  <sheetFormatPr defaultColWidth="9.109375" defaultRowHeight="18"/>
  <cols>
    <col min="1" max="1" width="0.88671875" style="137" customWidth="1"/>
    <col min="2" max="2" width="7" style="244" customWidth="1"/>
    <col min="3" max="3" width="45.33203125" style="300" customWidth="1"/>
    <col min="4" max="10" width="10.109375" style="300" customWidth="1"/>
    <col min="11" max="11" width="10.109375" style="244" customWidth="1"/>
    <col min="12" max="12" width="10.109375" style="137" customWidth="1"/>
    <col min="13" max="19" width="10.44140625" style="135" customWidth="1"/>
    <col min="20" max="16384" width="9.109375" style="137"/>
  </cols>
  <sheetData>
    <row r="1" spans="2:19">
      <c r="B1" s="242"/>
      <c r="K1" s="312"/>
    </row>
    <row r="2" spans="2:19">
      <c r="B2" s="301" t="s">
        <v>37</v>
      </c>
    </row>
    <row r="3" spans="2:19" ht="15" customHeight="1">
      <c r="K3" s="419"/>
      <c r="L3" s="419"/>
    </row>
    <row r="4" spans="2:19" ht="30" customHeight="1">
      <c r="B4" s="245"/>
      <c r="C4" s="245"/>
      <c r="D4" s="247">
        <v>2006</v>
      </c>
      <c r="E4" s="246">
        <v>2007</v>
      </c>
      <c r="F4" s="247">
        <v>2008</v>
      </c>
      <c r="G4" s="246">
        <v>2009</v>
      </c>
      <c r="H4" s="247">
        <v>2010</v>
      </c>
      <c r="I4" s="246">
        <v>2011</v>
      </c>
      <c r="J4" s="247">
        <v>2012</v>
      </c>
      <c r="K4" s="246">
        <v>2013</v>
      </c>
      <c r="L4" s="247">
        <v>2014</v>
      </c>
      <c r="M4" s="247">
        <v>2015</v>
      </c>
      <c r="N4" s="247">
        <v>2016</v>
      </c>
      <c r="O4" s="247">
        <v>2017</v>
      </c>
      <c r="P4" s="247">
        <v>2018</v>
      </c>
      <c r="Q4" s="247">
        <v>2019</v>
      </c>
      <c r="R4" s="247" t="s">
        <v>55</v>
      </c>
      <c r="S4" s="247" t="s">
        <v>56</v>
      </c>
    </row>
    <row r="5" spans="2:19" s="134" customFormat="1" ht="22.5" customHeight="1">
      <c r="B5" s="248">
        <v>1</v>
      </c>
      <c r="C5" s="249" t="s">
        <v>76</v>
      </c>
      <c r="D5" s="250">
        <f>'1.1'!D5/'1.1'!D$30*100</f>
        <v>25.674590267173937</v>
      </c>
      <c r="E5" s="250">
        <f>'1.1'!E5/'1.1'!E$30*100</f>
        <v>25.068740895013431</v>
      </c>
      <c r="F5" s="250">
        <f>'1.1'!F5/'1.1'!F$30*100</f>
        <v>27.216932290057414</v>
      </c>
      <c r="G5" s="250">
        <f>'1.1'!G5/'1.1'!G$30*100</f>
        <v>28.481522193497067</v>
      </c>
      <c r="H5" s="250">
        <f>'1.1'!H5/'1.1'!H$30*100</f>
        <v>26.881776564504566</v>
      </c>
      <c r="I5" s="250">
        <f>'1.1'!I5/'1.1'!I$30*100</f>
        <v>23.730521068522034</v>
      </c>
      <c r="J5" s="250">
        <f>'1.1'!J5/'1.1'!J$30*100</f>
        <v>21.781074887114048</v>
      </c>
      <c r="K5" s="250">
        <v>21.431062487948299</v>
      </c>
      <c r="L5" s="250">
        <v>21.545333584447299</v>
      </c>
      <c r="M5" s="250">
        <v>21.8110025144797</v>
      </c>
      <c r="N5" s="250">
        <v>22.5457107583841</v>
      </c>
      <c r="O5" s="250">
        <v>21.034823033652799</v>
      </c>
      <c r="P5" s="250">
        <v>19.503172872007401</v>
      </c>
      <c r="Q5" s="250">
        <v>18.5132420427149</v>
      </c>
      <c r="R5" s="250">
        <v>20.074574304750143</v>
      </c>
      <c r="S5" s="250">
        <v>21.050039054716656</v>
      </c>
    </row>
    <row r="6" spans="2:19" s="135" customFormat="1" ht="22.5" customHeight="1">
      <c r="B6" s="251">
        <v>1.01</v>
      </c>
      <c r="C6" s="252" t="s">
        <v>77</v>
      </c>
      <c r="D6" s="253">
        <f>'1.1'!D6/'1.1'!D$30*100</f>
        <v>16.564487991783956</v>
      </c>
      <c r="E6" s="253">
        <f>'1.1'!E6/'1.1'!E$30*100</f>
        <v>16.151113249017236</v>
      </c>
      <c r="F6" s="253">
        <f>'1.1'!F6/'1.1'!F$30*100</f>
        <v>18.333498861166987</v>
      </c>
      <c r="G6" s="253">
        <f>'1.1'!G6/'1.1'!G$30*100</f>
        <v>19.752269561629916</v>
      </c>
      <c r="H6" s="253">
        <f>'1.1'!H6/'1.1'!H$30*100</f>
        <v>18.308087496298217</v>
      </c>
      <c r="I6" s="253">
        <f>'1.1'!I6/'1.1'!I$30*100</f>
        <v>16.624442293900383</v>
      </c>
      <c r="J6" s="253">
        <f>'1.1'!J6/'1.1'!J$30*100</f>
        <v>15.245725860127232</v>
      </c>
      <c r="K6" s="253">
        <v>15.6544453886558</v>
      </c>
      <c r="L6" s="253">
        <v>15.531910297093701</v>
      </c>
      <c r="M6" s="253">
        <v>15.804358181228499</v>
      </c>
      <c r="N6" s="253">
        <v>17.2224324069998</v>
      </c>
      <c r="O6" s="253">
        <v>16.256506947899801</v>
      </c>
      <c r="P6" s="253">
        <v>15.263632192721399</v>
      </c>
      <c r="Q6" s="253">
        <v>14.664504425098601</v>
      </c>
      <c r="R6" s="253">
        <v>16.249680074098755</v>
      </c>
      <c r="S6" s="253">
        <v>17.203433172401144</v>
      </c>
    </row>
    <row r="7" spans="2:19" s="135" customFormat="1" ht="22.5" customHeight="1">
      <c r="B7" s="251"/>
      <c r="C7" s="254" t="s">
        <v>78</v>
      </c>
      <c r="D7" s="253">
        <f>'1.1'!D7/'1.1'!D$30*100</f>
        <v>2.6079165936229751</v>
      </c>
      <c r="E7" s="253">
        <f>'1.1'!E7/'1.1'!E$30*100</f>
        <v>2.3693050093154309</v>
      </c>
      <c r="F7" s="253">
        <f>'1.1'!F7/'1.1'!F$30*100</f>
        <v>2.2470507006352207</v>
      </c>
      <c r="G7" s="253">
        <f>'1.1'!G7/'1.1'!G$30*100</f>
        <v>2.2889068816574869</v>
      </c>
      <c r="H7" s="253">
        <f>'1.1'!H7/'1.1'!H$30*100</f>
        <v>3.0042379751985919</v>
      </c>
      <c r="I7" s="253">
        <f>'1.1'!I7/'1.1'!I$30*100</f>
        <v>3.4432129174792179</v>
      </c>
      <c r="J7" s="253">
        <f>'1.1'!J7/'1.1'!J$30*100</f>
        <v>2.526386072527659</v>
      </c>
      <c r="K7" s="253">
        <v>2.19519440781395</v>
      </c>
      <c r="L7" s="253">
        <v>2.9585047571375398</v>
      </c>
      <c r="M7" s="253">
        <v>2.8437308734564599</v>
      </c>
      <c r="N7" s="253">
        <v>2.47667274344106</v>
      </c>
      <c r="O7" s="253">
        <v>2.2464022210265799</v>
      </c>
      <c r="P7" s="253">
        <v>1.9843568824328599</v>
      </c>
      <c r="Q7" s="253">
        <v>1.7362395835097</v>
      </c>
      <c r="R7" s="253">
        <v>1.8001831888397803</v>
      </c>
      <c r="S7" s="253">
        <v>2.1718730089895879</v>
      </c>
    </row>
    <row r="8" spans="2:19" s="135" customFormat="1" ht="22.5" customHeight="1">
      <c r="B8" s="251">
        <v>1.02</v>
      </c>
      <c r="C8" s="252" t="s">
        <v>79</v>
      </c>
      <c r="D8" s="253">
        <f>'1.1'!D8/'1.1'!D$30*100</f>
        <v>4.0482898833295717</v>
      </c>
      <c r="E8" s="253">
        <f>'1.1'!E8/'1.1'!E$30*100</f>
        <v>3.898425368486353</v>
      </c>
      <c r="F8" s="253">
        <f>'1.1'!F8/'1.1'!F$30*100</f>
        <v>3.680272994226518</v>
      </c>
      <c r="G8" s="253">
        <f>'1.1'!G8/'1.1'!G$30*100</f>
        <v>3.6438083673933899</v>
      </c>
      <c r="H8" s="253">
        <f>'1.1'!H8/'1.1'!H$30*100</f>
        <v>3.5957189666418281</v>
      </c>
      <c r="I8" s="253">
        <f>'1.1'!I8/'1.1'!I$30*100</f>
        <v>3.30407452049465</v>
      </c>
      <c r="J8" s="253">
        <f>'1.1'!J8/'1.1'!J$30*100</f>
        <v>2.9973491243617278</v>
      </c>
      <c r="K8" s="253">
        <v>2.5850225477172701</v>
      </c>
      <c r="L8" s="253">
        <v>2.71364628044343</v>
      </c>
      <c r="M8" s="253">
        <v>2.5282143603659799</v>
      </c>
      <c r="N8" s="253">
        <v>2.2572203083725002</v>
      </c>
      <c r="O8" s="253">
        <v>2.0407588086453798</v>
      </c>
      <c r="P8" s="253">
        <v>1.8427860366909601</v>
      </c>
      <c r="Q8" s="253">
        <v>1.6949046430294901</v>
      </c>
      <c r="R8" s="253">
        <v>1.6663097774607172</v>
      </c>
      <c r="S8" s="253">
        <v>1.6422105054126623</v>
      </c>
    </row>
    <row r="9" spans="2:19" s="135" customFormat="1" ht="22.5" customHeight="1">
      <c r="B9" s="251">
        <v>1.03</v>
      </c>
      <c r="C9" s="252" t="s">
        <v>80</v>
      </c>
      <c r="D9" s="253">
        <f>'1.1'!D9/'1.1'!D$30*100</f>
        <v>2.7189677522695845</v>
      </c>
      <c r="E9" s="253">
        <f>'1.1'!E9/'1.1'!E$30*100</f>
        <v>2.8248887396884377</v>
      </c>
      <c r="F9" s="253">
        <f>'1.1'!F9/'1.1'!F$30*100</f>
        <v>2.5936047556415089</v>
      </c>
      <c r="G9" s="253">
        <f>'1.1'!G9/'1.1'!G$30*100</f>
        <v>2.6194236270405464</v>
      </c>
      <c r="H9" s="253">
        <f>'1.1'!H9/'1.1'!H$30*100</f>
        <v>2.6517699595993456</v>
      </c>
      <c r="I9" s="253">
        <f>'1.1'!I9/'1.1'!I$30*100</f>
        <v>2.0339606529909888</v>
      </c>
      <c r="J9" s="253">
        <f>'1.1'!J9/'1.1'!J$30*100</f>
        <v>1.9339023645754621</v>
      </c>
      <c r="K9" s="253">
        <v>1.7020345410651001</v>
      </c>
      <c r="L9" s="253">
        <v>1.97166554875954</v>
      </c>
      <c r="M9" s="253">
        <v>2.0210287244960798</v>
      </c>
      <c r="N9" s="253">
        <v>1.71548664563825</v>
      </c>
      <c r="O9" s="253">
        <v>1.6317034335635801</v>
      </c>
      <c r="P9" s="253">
        <v>1.452554535273</v>
      </c>
      <c r="Q9" s="253">
        <v>1.2759715027065199</v>
      </c>
      <c r="R9" s="253">
        <v>1.1939159039208327</v>
      </c>
      <c r="S9" s="253">
        <v>1.1474504411773652</v>
      </c>
    </row>
    <row r="10" spans="2:19" s="135" customFormat="1" ht="22.5" customHeight="1">
      <c r="B10" s="251">
        <v>1.04</v>
      </c>
      <c r="C10" s="252" t="s">
        <v>81</v>
      </c>
      <c r="D10" s="253">
        <f>'1.1'!D10/'1.1'!D$30*100</f>
        <v>2.3428446397908238</v>
      </c>
      <c r="E10" s="253">
        <f>'1.1'!E10/'1.1'!E$30*100</f>
        <v>2.1943135378214058</v>
      </c>
      <c r="F10" s="253">
        <f>'1.1'!F10/'1.1'!F$30*100</f>
        <v>2.6095556790224026</v>
      </c>
      <c r="G10" s="253">
        <f>'1.1'!G10/'1.1'!G$30*100</f>
        <v>2.4660206374332136</v>
      </c>
      <c r="H10" s="253">
        <f>'1.1'!H10/'1.1'!H$30*100</f>
        <v>2.3262001419651743</v>
      </c>
      <c r="I10" s="253">
        <f>'1.1'!I10/'1.1'!I$30*100</f>
        <v>1.7680436011360057</v>
      </c>
      <c r="J10" s="253">
        <f>'1.1'!J10/'1.1'!J$30*100</f>
        <v>1.6040975380496287</v>
      </c>
      <c r="K10" s="253">
        <v>1.4895600105101101</v>
      </c>
      <c r="L10" s="253">
        <v>1.3281114581506099</v>
      </c>
      <c r="M10" s="253">
        <v>1.4574012483891601</v>
      </c>
      <c r="N10" s="253">
        <v>1.35057139737353</v>
      </c>
      <c r="O10" s="253">
        <v>1.1058538435440799</v>
      </c>
      <c r="P10" s="253">
        <v>0.94420010732205695</v>
      </c>
      <c r="Q10" s="253">
        <v>0.87786147188025998</v>
      </c>
      <c r="R10" s="253">
        <v>0.96466854926983914</v>
      </c>
      <c r="S10" s="253">
        <v>1.0569449357254863</v>
      </c>
    </row>
    <row r="11" spans="2:19" s="134" customFormat="1" ht="22.5" customHeight="1">
      <c r="B11" s="248">
        <v>2</v>
      </c>
      <c r="C11" s="249" t="s">
        <v>82</v>
      </c>
      <c r="D11" s="302">
        <f>'1.1'!D11/'1.1'!D$30*100</f>
        <v>36.975845686579035</v>
      </c>
      <c r="E11" s="302">
        <f>'1.1'!E11/'1.1'!E$30*100</f>
        <v>35.936862135911767</v>
      </c>
      <c r="F11" s="302">
        <f>'1.1'!F11/'1.1'!F$30*100</f>
        <v>33.745680234688948</v>
      </c>
      <c r="G11" s="302">
        <f>'1.1'!G11/'1.1'!G$30*100</f>
        <v>30.878382261116116</v>
      </c>
      <c r="H11" s="302">
        <f>'1.1'!H11/'1.1'!H$30*100</f>
        <v>30.564338663166446</v>
      </c>
      <c r="I11" s="302">
        <f>'1.1'!I11/'1.1'!I$30*100</f>
        <v>34.830166296525142</v>
      </c>
      <c r="J11" s="302">
        <f>'1.1'!J11/'1.1'!J$30*100</f>
        <v>36.045757809035017</v>
      </c>
      <c r="K11" s="302">
        <v>35.865820286157899</v>
      </c>
      <c r="L11" s="302">
        <v>37.293533139459903</v>
      </c>
      <c r="M11" s="302">
        <v>33.966708391669499</v>
      </c>
      <c r="N11" s="302">
        <v>29.9537198004872</v>
      </c>
      <c r="O11" s="302">
        <v>32.207797847444901</v>
      </c>
      <c r="P11" s="302">
        <v>33.5270441500343</v>
      </c>
      <c r="Q11" s="302">
        <v>33.244656110009402</v>
      </c>
      <c r="R11" s="302">
        <v>31.811288676777906</v>
      </c>
      <c r="S11" s="302">
        <v>30.417269420431342</v>
      </c>
    </row>
    <row r="12" spans="2:19" ht="22.5" customHeight="1">
      <c r="B12" s="252">
        <v>2.0099999999999998</v>
      </c>
      <c r="C12" s="252" t="s">
        <v>83</v>
      </c>
      <c r="D12" s="253">
        <f>'1.1'!D12/'1.1'!D$30*100</f>
        <v>10.242923550651268</v>
      </c>
      <c r="E12" s="253">
        <f>'1.1'!E12/'1.1'!E$30*100</f>
        <v>10.406881874311937</v>
      </c>
      <c r="F12" s="253">
        <f>'1.1'!F12/'1.1'!F$30*100</f>
        <v>9.3527504875300096</v>
      </c>
      <c r="G12" s="253">
        <f>'1.1'!G12/'1.1'!G$30*100</f>
        <v>8.2223248106251106</v>
      </c>
      <c r="H12" s="253">
        <f>'1.1'!H12/'1.1'!H$30*100</f>
        <v>7.9087454363570204</v>
      </c>
      <c r="I12" s="253">
        <f>'1.1'!I12/'1.1'!I$30*100</f>
        <v>11.310478040887869</v>
      </c>
      <c r="J12" s="253">
        <f>'1.1'!J12/'1.1'!J$30*100</f>
        <v>12.727803662082687</v>
      </c>
      <c r="K12" s="253">
        <v>13.149622412753301</v>
      </c>
      <c r="L12" s="253">
        <v>15.436699401806401</v>
      </c>
      <c r="M12" s="253">
        <v>10.1921366378019</v>
      </c>
      <c r="N12" s="253">
        <v>8.3001609292555401</v>
      </c>
      <c r="O12" s="253">
        <v>10.7481248069189</v>
      </c>
      <c r="P12" s="253">
        <v>13.6937607070284</v>
      </c>
      <c r="Q12" s="253">
        <v>14.225453784168</v>
      </c>
      <c r="R12" s="253">
        <v>11.332272691529525</v>
      </c>
      <c r="S12" s="253">
        <v>9.6443087038486208</v>
      </c>
    </row>
    <row r="13" spans="2:19" ht="22.5" customHeight="1">
      <c r="B13" s="252"/>
      <c r="C13" s="254" t="s">
        <v>106</v>
      </c>
      <c r="D13" s="253">
        <f>'1.1'!D13/'1.1'!D$30*100</f>
        <v>0</v>
      </c>
      <c r="E13" s="253">
        <f>'1.1'!E13/'1.1'!E$30*100</f>
        <v>0</v>
      </c>
      <c r="F13" s="253">
        <f>'1.1'!F13/'1.1'!F$30*100</f>
        <v>0</v>
      </c>
      <c r="G13" s="253">
        <f>'1.1'!G13/'1.1'!G$30*100</f>
        <v>0</v>
      </c>
      <c r="H13" s="253">
        <f>'1.1'!H13/'1.1'!H$30*100</f>
        <v>0.26119600437880774</v>
      </c>
      <c r="I13" s="253">
        <f>'1.1'!I13/'1.1'!I$30*100</f>
        <v>4.4053915657742504</v>
      </c>
      <c r="J13" s="253">
        <f>'1.1'!J13/'1.1'!J$30*100</f>
        <v>5.2057842800096088</v>
      </c>
      <c r="K13" s="253">
        <v>5.6196010417323503</v>
      </c>
      <c r="L13" s="253">
        <v>6.62507978758617</v>
      </c>
      <c r="M13" s="253">
        <v>2.7904358315461999</v>
      </c>
      <c r="N13" s="253">
        <v>0.50586957165973201</v>
      </c>
      <c r="O13" s="253">
        <v>3.6918229747334199</v>
      </c>
      <c r="P13" s="253">
        <v>5.9140085641636899</v>
      </c>
      <c r="Q13" s="253">
        <v>6.3947907824447698</v>
      </c>
      <c r="R13" s="253">
        <v>3.7469713162623721</v>
      </c>
      <c r="S13" s="253">
        <v>4.8895806364194598</v>
      </c>
    </row>
    <row r="14" spans="2:19" ht="22.5" customHeight="1">
      <c r="B14" s="252">
        <v>2.02</v>
      </c>
      <c r="C14" s="252" t="s">
        <v>85</v>
      </c>
      <c r="D14" s="253">
        <f>'1.1'!D14/'1.1'!D$30*100</f>
        <v>20.292805089438509</v>
      </c>
      <c r="E14" s="253">
        <f>'1.1'!E14/'1.1'!E$30*100</f>
        <v>18.608677757633817</v>
      </c>
      <c r="F14" s="253">
        <f>'1.1'!F14/'1.1'!F$30*100</f>
        <v>16.600972521443083</v>
      </c>
      <c r="G14" s="253">
        <f>'1.1'!G14/'1.1'!G$30*100</f>
        <v>14.882706345701106</v>
      </c>
      <c r="H14" s="253">
        <f>'1.1'!H14/'1.1'!H$30*100</f>
        <v>14.556712833711776</v>
      </c>
      <c r="I14" s="253">
        <f>'1.1'!I14/'1.1'!I$30*100</f>
        <v>15.196793379355302</v>
      </c>
      <c r="J14" s="253">
        <f>'1.1'!J14/'1.1'!J$30*100</f>
        <v>13.213699301149978</v>
      </c>
      <c r="K14" s="253">
        <v>12.1922830441647</v>
      </c>
      <c r="L14" s="253">
        <v>12.1237348606028</v>
      </c>
      <c r="M14" s="253">
        <v>12.1137603168225</v>
      </c>
      <c r="N14" s="253">
        <v>11.7036430060306</v>
      </c>
      <c r="O14" s="253">
        <v>10.916745896257</v>
      </c>
      <c r="P14" s="253">
        <v>10.882704056866601</v>
      </c>
      <c r="Q14" s="253">
        <v>10.859239268126201</v>
      </c>
      <c r="R14" s="400">
        <v>11.662271569292885</v>
      </c>
      <c r="S14" s="400">
        <v>11.656565766892674</v>
      </c>
    </row>
    <row r="15" spans="2:19" ht="22.5" customHeight="1">
      <c r="B15" s="252">
        <v>2.0299999999999998</v>
      </c>
      <c r="C15" s="252" t="s">
        <v>86</v>
      </c>
      <c r="D15" s="253">
        <f>'1.1'!D15/'1.1'!D$30*100</f>
        <v>1.8014538468140682</v>
      </c>
      <c r="E15" s="253">
        <f>'1.1'!E15/'1.1'!E$30*100</f>
        <v>1.3781742664460774</v>
      </c>
      <c r="F15" s="253">
        <f>'1.1'!F15/'1.1'!F$30*100</f>
        <v>1.28367671242929</v>
      </c>
      <c r="G15" s="253">
        <f>'1.1'!G15/'1.1'!G$30*100</f>
        <v>1.1364819040300769</v>
      </c>
      <c r="H15" s="253">
        <f>'1.1'!H15/'1.1'!H$30*100</f>
        <v>1.4930304125250204</v>
      </c>
      <c r="I15" s="253">
        <f>'1.1'!I15/'1.1'!I$30*100</f>
        <v>1.2546721169991104</v>
      </c>
      <c r="J15" s="253">
        <f>'1.1'!J15/'1.1'!J$30*100</f>
        <v>1.1686753065619708</v>
      </c>
      <c r="K15" s="253">
        <v>1.1332044880691601</v>
      </c>
      <c r="L15" s="253">
        <v>0.96557923702459603</v>
      </c>
      <c r="M15" s="253">
        <v>1.7898519003758799</v>
      </c>
      <c r="N15" s="253">
        <v>1.7347713782402401</v>
      </c>
      <c r="O15" s="253">
        <v>1.81472010283768</v>
      </c>
      <c r="P15" s="253">
        <v>1.4709480754717299</v>
      </c>
      <c r="Q15" s="253">
        <v>1.31204804536869</v>
      </c>
      <c r="R15" s="400">
        <v>1.3061465460122179</v>
      </c>
      <c r="S15" s="400">
        <v>1.2659018207699166</v>
      </c>
    </row>
    <row r="16" spans="2:19" ht="22.5" customHeight="1">
      <c r="B16" s="252">
        <v>2.04</v>
      </c>
      <c r="C16" s="252" t="s">
        <v>87</v>
      </c>
      <c r="D16" s="253">
        <f>'1.1'!D16/'1.1'!D$30*100</f>
        <v>1.0274978221585587</v>
      </c>
      <c r="E16" s="253">
        <f>'1.1'!E16/'1.1'!E$30*100</f>
        <v>0.87320914993641585</v>
      </c>
      <c r="F16" s="253">
        <f>'1.1'!F16/'1.1'!F$30*100</f>
        <v>0.68681721201413715</v>
      </c>
      <c r="G16" s="253">
        <f>'1.1'!G16/'1.1'!G$30*100</f>
        <v>0.60888640353851609</v>
      </c>
      <c r="H16" s="253">
        <f>'1.1'!H16/'1.1'!H$30*100</f>
        <v>0.75005895340285256</v>
      </c>
      <c r="I16" s="253">
        <f>'1.1'!I16/'1.1'!I$30*100</f>
        <v>0.76075445433684763</v>
      </c>
      <c r="J16" s="253">
        <f>'1.1'!J16/'1.1'!J$30*100</f>
        <v>0.65216087012316426</v>
      </c>
      <c r="K16" s="253">
        <v>0.59385998723925604</v>
      </c>
      <c r="L16" s="253">
        <v>0.50601535681785903</v>
      </c>
      <c r="M16" s="253">
        <v>0.93797848306130704</v>
      </c>
      <c r="N16" s="253">
        <v>0.90911333249317094</v>
      </c>
      <c r="O16" s="253">
        <v>0.95101075618774999</v>
      </c>
      <c r="P16" s="253">
        <v>0.77085575862627198</v>
      </c>
      <c r="Q16" s="253">
        <v>0.68758361238716104</v>
      </c>
      <c r="R16" s="400">
        <v>0.68980387577377023</v>
      </c>
      <c r="S16" s="400">
        <v>0.91175392790114052</v>
      </c>
    </row>
    <row r="17" spans="2:19" s="134" customFormat="1" ht="22.5" customHeight="1">
      <c r="B17" s="252">
        <v>2.0499999999999998</v>
      </c>
      <c r="C17" s="252" t="s">
        <v>88</v>
      </c>
      <c r="D17" s="253">
        <f>'1.1'!D17/'1.1'!D$30*100</f>
        <v>3.6111653775166301</v>
      </c>
      <c r="E17" s="253">
        <f>'1.1'!E17/'1.1'!E$30*100</f>
        <v>4.6699190875835219</v>
      </c>
      <c r="F17" s="253">
        <f>'1.1'!F17/'1.1'!F$30*100</f>
        <v>5.8214633012724262</v>
      </c>
      <c r="G17" s="253">
        <f>'1.1'!G17/'1.1'!G$30*100</f>
        <v>6.0279827972213065</v>
      </c>
      <c r="H17" s="253">
        <f>'1.1'!H17/'1.1'!H$30*100</f>
        <v>5.8557910271697722</v>
      </c>
      <c r="I17" s="253">
        <f>'1.1'!I17/'1.1'!I$30*100</f>
        <v>6.3074683049460152</v>
      </c>
      <c r="J17" s="253">
        <f>'1.1'!J17/'1.1'!J$30*100</f>
        <v>8.2834186691172143</v>
      </c>
      <c r="K17" s="253">
        <v>8.7968503539315996</v>
      </c>
      <c r="L17" s="253">
        <v>8.2615042832082093</v>
      </c>
      <c r="M17" s="253">
        <v>8.9329810536079393</v>
      </c>
      <c r="N17" s="253">
        <v>7.3060311544676297</v>
      </c>
      <c r="O17" s="253">
        <v>7.7771962852435301</v>
      </c>
      <c r="P17" s="253">
        <v>6.7087755520413301</v>
      </c>
      <c r="Q17" s="253">
        <v>6.1603313999593698</v>
      </c>
      <c r="R17" s="400">
        <v>6.8207939941695033</v>
      </c>
      <c r="S17" s="400">
        <v>6.9387392010189899</v>
      </c>
    </row>
    <row r="18" spans="2:19" ht="22.5" customHeight="1">
      <c r="B18" s="248">
        <v>3</v>
      </c>
      <c r="C18" s="249" t="s">
        <v>89</v>
      </c>
      <c r="D18" s="302">
        <f>'1.1'!D18/'1.1'!D$30*100</f>
        <v>37.349564046247039</v>
      </c>
      <c r="E18" s="302">
        <f>'1.1'!E18/'1.1'!E$30*100</f>
        <v>38.994396969074799</v>
      </c>
      <c r="F18" s="302">
        <f>'1.1'!F18/'1.1'!F$30*100</f>
        <v>39.037387475253638</v>
      </c>
      <c r="G18" s="302">
        <f>'1.1'!G18/'1.1'!G$30*100</f>
        <v>40.640095545386828</v>
      </c>
      <c r="H18" s="302">
        <f>'1.1'!H18/'1.1'!H$30*100</f>
        <v>42.553884772328985</v>
      </c>
      <c r="I18" s="302">
        <f>'1.1'!I18/'1.1'!I$30*100</f>
        <v>41.439312634952827</v>
      </c>
      <c r="J18" s="302">
        <f>'1.1'!J18/'1.1'!J$30*100</f>
        <v>42.173167303850917</v>
      </c>
      <c r="K18" s="302">
        <v>42.703117225893799</v>
      </c>
      <c r="L18" s="302">
        <v>41.161133276092897</v>
      </c>
      <c r="M18" s="302">
        <v>44.222289093850797</v>
      </c>
      <c r="N18" s="302">
        <v>47.500569441128697</v>
      </c>
      <c r="O18" s="302">
        <v>46.7573791189023</v>
      </c>
      <c r="P18" s="302">
        <v>46.969782977958197</v>
      </c>
      <c r="Q18" s="302">
        <v>48.242101847275698</v>
      </c>
      <c r="R18" s="401">
        <v>48.114137018471936</v>
      </c>
      <c r="S18" s="401">
        <v>48.532691524852005</v>
      </c>
    </row>
    <row r="19" spans="2:19" ht="41.25" customHeight="1">
      <c r="B19" s="303">
        <v>3.01</v>
      </c>
      <c r="C19" s="257" t="s">
        <v>90</v>
      </c>
      <c r="D19" s="253">
        <f>'1.1'!D19/'1.1'!D$30*100</f>
        <v>11.22612966624574</v>
      </c>
      <c r="E19" s="253">
        <f>'1.1'!E19/'1.1'!E$30*100</f>
        <v>11.036588038664371</v>
      </c>
      <c r="F19" s="253">
        <f>'1.1'!F19/'1.1'!F$30*100</f>
        <v>11.028455334299315</v>
      </c>
      <c r="G19" s="253">
        <f>'1.1'!G19/'1.1'!G$30*100</f>
        <v>11.199221330913382</v>
      </c>
      <c r="H19" s="253">
        <f>'1.1'!H19/'1.1'!H$30*100</f>
        <v>11.8207510487959</v>
      </c>
      <c r="I19" s="253">
        <f>'1.1'!I19/'1.1'!I$30*100</f>
        <v>11.480019483582311</v>
      </c>
      <c r="J19" s="253">
        <f>'1.1'!J19/'1.1'!J$30*100</f>
        <v>11.127990420658287</v>
      </c>
      <c r="K19" s="253">
        <v>11.728823684995</v>
      </c>
      <c r="L19" s="253">
        <v>11.6766611292164</v>
      </c>
      <c r="M19" s="253">
        <v>12.872832412717299</v>
      </c>
      <c r="N19" s="253">
        <v>14.5327017441553</v>
      </c>
      <c r="O19" s="253">
        <v>14.4502101817364</v>
      </c>
      <c r="P19" s="253">
        <v>15.5814524714289</v>
      </c>
      <c r="Q19" s="253">
        <v>16.115530713626502</v>
      </c>
      <c r="R19" s="400">
        <v>16.897591786294917</v>
      </c>
      <c r="S19" s="400">
        <v>17.078536242582135</v>
      </c>
    </row>
    <row r="20" spans="2:19" ht="24.75" customHeight="1">
      <c r="B20" s="256">
        <v>3.02</v>
      </c>
      <c r="C20" s="257" t="s">
        <v>91</v>
      </c>
      <c r="D20" s="253">
        <f>'1.1'!D20/'1.1'!D$30*100</f>
        <v>2.9451115562630843</v>
      </c>
      <c r="E20" s="253">
        <f>'1.1'!E20/'1.1'!E$30*100</f>
        <v>3.3481002712946113</v>
      </c>
      <c r="F20" s="253">
        <f>'1.1'!F20/'1.1'!F$30*100</f>
        <v>3.7028061343667602</v>
      </c>
      <c r="G20" s="253">
        <f>'1.1'!G20/'1.1'!G$30*100</f>
        <v>3.9024298118471967</v>
      </c>
      <c r="H20" s="253">
        <f>'1.1'!H20/'1.1'!H$30*100</f>
        <v>3.797899991689663</v>
      </c>
      <c r="I20" s="253">
        <f>'1.1'!I20/'1.1'!I$30*100</f>
        <v>3.5206494274021249</v>
      </c>
      <c r="J20" s="253">
        <f>'1.1'!J20/'1.1'!J$30*100</f>
        <v>3.2269149634947607</v>
      </c>
      <c r="K20" s="253">
        <v>3.9514852967004801</v>
      </c>
      <c r="L20" s="253">
        <v>3.7329174220838999</v>
      </c>
      <c r="M20" s="253">
        <v>3.5120182894826999</v>
      </c>
      <c r="N20" s="253">
        <v>3.6533129499382699</v>
      </c>
      <c r="O20" s="253">
        <v>3.8679735667470498</v>
      </c>
      <c r="P20" s="253">
        <v>3.7661052624988498</v>
      </c>
      <c r="Q20" s="253">
        <v>3.7387495393529799</v>
      </c>
      <c r="R20" s="400">
        <v>2.3677775007355755</v>
      </c>
      <c r="S20" s="400">
        <v>2.3223782736651275</v>
      </c>
    </row>
    <row r="21" spans="2:19" ht="25.5" customHeight="1">
      <c r="B21" s="256">
        <v>3.03</v>
      </c>
      <c r="C21" s="257" t="s">
        <v>92</v>
      </c>
      <c r="D21" s="253">
        <f>'1.1'!D21/'1.1'!D$30*100</f>
        <v>6.068145904526494</v>
      </c>
      <c r="E21" s="253">
        <f>'1.1'!E21/'1.1'!E$30*100</f>
        <v>6.1607708309951299</v>
      </c>
      <c r="F21" s="253">
        <f>'1.1'!F21/'1.1'!F$30*100</f>
        <v>5.5028316320109303</v>
      </c>
      <c r="G21" s="253">
        <f>'1.1'!G21/'1.1'!G$30*100</f>
        <v>5.2197054306673385</v>
      </c>
      <c r="H21" s="253">
        <f>'1.1'!H21/'1.1'!H$30*100</f>
        <v>5.2412170801658498</v>
      </c>
      <c r="I21" s="253">
        <f>'1.1'!I21/'1.1'!I$30*100</f>
        <v>5.4863206775770346</v>
      </c>
      <c r="J21" s="253">
        <f>'1.1'!J21/'1.1'!J$30*100</f>
        <v>5.764855072033912</v>
      </c>
      <c r="K21" s="253">
        <v>5.9627165401001401</v>
      </c>
      <c r="L21" s="253">
        <v>5.4085512245360503</v>
      </c>
      <c r="M21" s="253">
        <v>5.9815184401853001</v>
      </c>
      <c r="N21" s="253">
        <v>6.5309556872871504</v>
      </c>
      <c r="O21" s="253">
        <v>7.0762925203971498</v>
      </c>
      <c r="P21" s="253">
        <v>7.3469673911952897</v>
      </c>
      <c r="Q21" s="253">
        <v>7.0527138999194197</v>
      </c>
      <c r="R21" s="400">
        <v>7.2172794172403645</v>
      </c>
      <c r="S21" s="400">
        <v>7.5808529644966969</v>
      </c>
    </row>
    <row r="22" spans="2:19" ht="22.5" customHeight="1">
      <c r="B22" s="256">
        <v>3.04</v>
      </c>
      <c r="C22" s="257" t="s">
        <v>107</v>
      </c>
      <c r="D22" s="253">
        <f>'1.1'!D22/'1.1'!D$30*100</f>
        <v>2.2189528348159833</v>
      </c>
      <c r="E22" s="253">
        <f>'1.1'!E22/'1.1'!E$30*100</f>
        <v>1.9735297475147295</v>
      </c>
      <c r="F22" s="253">
        <f>'1.1'!F22/'1.1'!F$30*100</f>
        <v>1.8706575489603121</v>
      </c>
      <c r="G22" s="253">
        <f>'1.1'!G22/'1.1'!G$30*100</f>
        <v>1.6274058876274682</v>
      </c>
      <c r="H22" s="253">
        <f>'1.1'!H22/'1.1'!H$30*100</f>
        <v>1.6977665204595209</v>
      </c>
      <c r="I22" s="253">
        <f>'1.1'!I22/'1.1'!I$30*100</f>
        <v>1.6144657449697377</v>
      </c>
      <c r="J22" s="253">
        <f>'1.1'!J22/'1.1'!J$30*100</f>
        <v>2.0345167147330154</v>
      </c>
      <c r="K22" s="253">
        <v>1.64762906082851</v>
      </c>
      <c r="L22" s="253">
        <v>2.00378742428699</v>
      </c>
      <c r="M22" s="253">
        <v>2.26062067572584</v>
      </c>
      <c r="N22" s="253">
        <v>2.2032465284489402</v>
      </c>
      <c r="O22" s="253">
        <v>2.1430097862838302</v>
      </c>
      <c r="P22" s="253">
        <v>2.4587623262940799</v>
      </c>
      <c r="Q22" s="253">
        <v>3.0502751048840699</v>
      </c>
      <c r="R22" s="400">
        <v>3.7507900187428787</v>
      </c>
      <c r="S22" s="400">
        <v>4.1158289643603974</v>
      </c>
    </row>
    <row r="23" spans="2:19" ht="27.75" customHeight="1">
      <c r="B23" s="256">
        <v>3.05</v>
      </c>
      <c r="C23" s="258" t="s">
        <v>108</v>
      </c>
      <c r="D23" s="253">
        <f>'1.1'!D23/'1.1'!D$30*100</f>
        <v>1.7505299729065023</v>
      </c>
      <c r="E23" s="253">
        <f>'1.1'!E23/'1.1'!E$30*100</f>
        <v>2.2979852072115765</v>
      </c>
      <c r="F23" s="253">
        <f>'1.1'!F23/'1.1'!F$30*100</f>
        <v>2.640756964181505</v>
      </c>
      <c r="G23" s="253">
        <f>'1.1'!G23/'1.1'!G$30*100</f>
        <v>3.0907644478615373</v>
      </c>
      <c r="H23" s="253">
        <f>'1.1'!H23/'1.1'!H$30*100</f>
        <v>3.6875261542791882</v>
      </c>
      <c r="I23" s="253">
        <f>'1.1'!I23/'1.1'!I$30*100</f>
        <v>3.2443450417805755</v>
      </c>
      <c r="J23" s="253">
        <f>'1.1'!J23/'1.1'!J$30*100</f>
        <v>3.5589871799038129</v>
      </c>
      <c r="K23" s="253">
        <v>4.9720746819344397</v>
      </c>
      <c r="L23" s="253">
        <v>4.9292483578767303</v>
      </c>
      <c r="M23" s="253">
        <v>5.6122585637884699</v>
      </c>
      <c r="N23" s="253">
        <v>6.5800196578422598</v>
      </c>
      <c r="O23" s="253">
        <v>4.8591896418957798</v>
      </c>
      <c r="P23" s="253">
        <v>4.0469262689057297</v>
      </c>
      <c r="Q23" s="253">
        <v>3.78765026433059</v>
      </c>
      <c r="R23" s="400">
        <v>3.9017983744853026</v>
      </c>
      <c r="S23" s="400">
        <v>3.6576894935143898</v>
      </c>
    </row>
    <row r="24" spans="2:19" ht="27.75" customHeight="1">
      <c r="B24" s="256">
        <v>3.06</v>
      </c>
      <c r="C24" s="258" t="s">
        <v>95</v>
      </c>
      <c r="D24" s="253">
        <f>'1.1'!D24/'1.1'!D$30*100</f>
        <v>1.1395015191038671</v>
      </c>
      <c r="E24" s="253">
        <f>'1.1'!E24/'1.1'!E$30*100</f>
        <v>1.0659164466428797</v>
      </c>
      <c r="F24" s="253">
        <f>'1.1'!F24/'1.1'!F$30*100</f>
        <v>0.96819226066266606</v>
      </c>
      <c r="G24" s="253">
        <f>'1.1'!G24/'1.1'!G$30*100</f>
        <v>0.98370910249176646</v>
      </c>
      <c r="H24" s="253">
        <f>'1.1'!H24/'1.1'!H$30*100</f>
        <v>1.0783093244377744</v>
      </c>
      <c r="I24" s="253">
        <f>'1.1'!I24/'1.1'!I$30*100</f>
        <v>1.1479128228460578</v>
      </c>
      <c r="J24" s="253">
        <f>'1.1'!J24/'1.1'!J$30*100</f>
        <v>1.2159712017410469</v>
      </c>
      <c r="K24" s="253">
        <v>0.99169124027798705</v>
      </c>
      <c r="L24" s="253">
        <v>0.948301981045928</v>
      </c>
      <c r="M24" s="253">
        <v>1.3249836168041</v>
      </c>
      <c r="N24" s="253">
        <v>1.7512900318989799</v>
      </c>
      <c r="O24" s="253">
        <v>2.3322264111332802</v>
      </c>
      <c r="P24" s="253">
        <v>2.1826063813762202</v>
      </c>
      <c r="Q24" s="253">
        <v>2.69954686646079</v>
      </c>
      <c r="R24" s="400">
        <v>2.7402405169586181</v>
      </c>
      <c r="S24" s="400">
        <v>2.6202899691685331</v>
      </c>
    </row>
    <row r="25" spans="2:19" ht="48.75" customHeight="1">
      <c r="B25" s="256">
        <v>3.07</v>
      </c>
      <c r="C25" s="258" t="s">
        <v>96</v>
      </c>
      <c r="D25" s="253">
        <f>'1.1'!D25/'1.1'!D$30*100</f>
        <v>1.6230466572205522</v>
      </c>
      <c r="E25" s="253">
        <f>'1.1'!E25/'1.1'!E$30*100</f>
        <v>1.5182359098219318</v>
      </c>
      <c r="F25" s="253">
        <f>'1.1'!F25/'1.1'!F$30*100</f>
        <v>1.3790426654728392</v>
      </c>
      <c r="G25" s="253">
        <f>'1.1'!G25/'1.1'!G$30*100</f>
        <v>1.4011440473833687</v>
      </c>
      <c r="H25" s="253">
        <f>'1.1'!H25/'1.1'!H$30*100</f>
        <v>1.5358876799522316</v>
      </c>
      <c r="I25" s="253">
        <f>'1.1'!I25/'1.1'!I$30*100</f>
        <v>1.6350272804955064</v>
      </c>
      <c r="J25" s="253">
        <f>'1.1'!J25/'1.1'!J$30*100</f>
        <v>1.7319660932214795</v>
      </c>
      <c r="K25" s="253">
        <v>1.41251338900705</v>
      </c>
      <c r="L25" s="253">
        <v>1.5199612473885</v>
      </c>
      <c r="M25" s="253">
        <v>1.64246063849555</v>
      </c>
      <c r="N25" s="253">
        <v>1.5904896320361701</v>
      </c>
      <c r="O25" s="253">
        <v>1.56029502349348</v>
      </c>
      <c r="P25" s="253">
        <v>1.49293960614662</v>
      </c>
      <c r="Q25" s="253">
        <v>1.503613784521</v>
      </c>
      <c r="R25" s="400">
        <v>1.4043371944946954</v>
      </c>
      <c r="S25" s="400">
        <v>1.3884165548742364</v>
      </c>
    </row>
    <row r="26" spans="2:19" ht="41.25" customHeight="1">
      <c r="B26" s="256">
        <v>3.08</v>
      </c>
      <c r="C26" s="258" t="s">
        <v>97</v>
      </c>
      <c r="D26" s="253">
        <f>'1.1'!D26/'1.1'!D$30*100</f>
        <v>2.759367081177698</v>
      </c>
      <c r="E26" s="253">
        <f>'1.1'!E26/'1.1'!E$30*100</f>
        <v>3.4670473604548842</v>
      </c>
      <c r="F26" s="253">
        <f>'1.1'!F26/'1.1'!F$30*100</f>
        <v>3.7727305024056386</v>
      </c>
      <c r="G26" s="253">
        <f>'1.1'!G26/'1.1'!G$30*100</f>
        <v>4.280771348775696</v>
      </c>
      <c r="H26" s="253">
        <f>'1.1'!H26/'1.1'!H$30*100</f>
        <v>4.3034158543864622</v>
      </c>
      <c r="I26" s="253">
        <f>'1.1'!I26/'1.1'!I$30*100</f>
        <v>4.4324403311452025</v>
      </c>
      <c r="J26" s="253">
        <f>'1.1'!J26/'1.1'!J$30*100</f>
        <v>4.4140834643389502</v>
      </c>
      <c r="K26" s="253">
        <v>3.8753064096772101</v>
      </c>
      <c r="L26" s="253">
        <v>3.3910187270595502</v>
      </c>
      <c r="M26" s="253">
        <v>3.3484543441072701</v>
      </c>
      <c r="N26" s="253">
        <v>3.4430887578709699</v>
      </c>
      <c r="O26" s="253">
        <v>3.4516733079807702</v>
      </c>
      <c r="P26" s="253">
        <v>3.4645878794771701</v>
      </c>
      <c r="Q26" s="253">
        <v>3.4897215807009898</v>
      </c>
      <c r="R26" s="400">
        <v>3.8677014952748605</v>
      </c>
      <c r="S26" s="400">
        <v>4.3368511721513023</v>
      </c>
    </row>
    <row r="27" spans="2:19" ht="22.5" customHeight="1">
      <c r="B27" s="256">
        <v>3.09</v>
      </c>
      <c r="C27" s="258" t="s">
        <v>98</v>
      </c>
      <c r="D27" s="253">
        <f>'1.1'!D27/'1.1'!D$30*100</f>
        <v>3.9770663610032218</v>
      </c>
      <c r="E27" s="253">
        <f>'1.1'!E27/'1.1'!E$30*100</f>
        <v>4.3661222021945871</v>
      </c>
      <c r="F27" s="253">
        <f>'1.1'!F27/'1.1'!F$30*100</f>
        <v>4.5031846106130109</v>
      </c>
      <c r="G27" s="253">
        <f>'1.1'!G27/'1.1'!G$30*100</f>
        <v>4.9332984936543571</v>
      </c>
      <c r="H27" s="253">
        <f>'1.1'!H27/'1.1'!H$30*100</f>
        <v>5.0680002236691157</v>
      </c>
      <c r="I27" s="253">
        <f>'1.1'!I27/'1.1'!I$30*100</f>
        <v>4.9777116631419975</v>
      </c>
      <c r="J27" s="253">
        <f>'1.1'!J27/'1.1'!J$30*100</f>
        <v>5.2444692313337518</v>
      </c>
      <c r="K27" s="253">
        <v>4.5007942306318496</v>
      </c>
      <c r="L27" s="253">
        <v>4.0824208804151896</v>
      </c>
      <c r="M27" s="253">
        <v>4.2375633702243798</v>
      </c>
      <c r="N27" s="253">
        <v>3.8549513642850801</v>
      </c>
      <c r="O27" s="253">
        <v>3.7354042504796499</v>
      </c>
      <c r="P27" s="253">
        <v>3.5113515790198799</v>
      </c>
      <c r="Q27" s="253">
        <v>3.64332599437869</v>
      </c>
      <c r="R27" s="400">
        <v>3.0574982394053913</v>
      </c>
      <c r="S27" s="400">
        <v>2.5482424466426439</v>
      </c>
    </row>
    <row r="28" spans="2:19" ht="22.5" customHeight="1">
      <c r="B28" s="256">
        <v>3.1</v>
      </c>
      <c r="C28" s="258" t="s">
        <v>109</v>
      </c>
      <c r="D28" s="253">
        <f>'1.1'!D28/'1.1'!D$30*100</f>
        <v>2.6139870837856796</v>
      </c>
      <c r="E28" s="253">
        <f>'1.1'!E28/'1.1'!E$30*100</f>
        <v>2.7073227575014331</v>
      </c>
      <c r="F28" s="253">
        <f>'1.1'!F28/'1.1'!F$30*100</f>
        <v>2.6110612059495524</v>
      </c>
      <c r="G28" s="253">
        <f>'1.1'!G28/'1.1'!G$30*100</f>
        <v>2.8970524605996406</v>
      </c>
      <c r="H28" s="253">
        <f>'1.1'!H28/'1.1'!H$30*100</f>
        <v>3.1339586908380914</v>
      </c>
      <c r="I28" s="253">
        <f>'1.1'!I28/'1.1'!I$30*100</f>
        <v>2.7087183285573198</v>
      </c>
      <c r="J28" s="253">
        <f>'1.1'!J28/'1.1'!J$30*100</f>
        <v>2.6848240900556273</v>
      </c>
      <c r="K28" s="253">
        <v>2.28225978363167</v>
      </c>
      <c r="L28" s="253">
        <v>2.2281552950614798</v>
      </c>
      <c r="M28" s="253">
        <v>2.11400097162322</v>
      </c>
      <c r="N28" s="253">
        <v>2.0254519979596202</v>
      </c>
      <c r="O28" s="253">
        <v>2.0873328900186499</v>
      </c>
      <c r="P28" s="253">
        <v>2.09061542037945</v>
      </c>
      <c r="Q28" s="253">
        <v>2.1682068046054201</v>
      </c>
      <c r="R28" s="400">
        <v>2.0928251689419484</v>
      </c>
      <c r="S28" s="400">
        <v>2.0549878798150489</v>
      </c>
    </row>
    <row r="29" spans="2:19" ht="27.75" customHeight="1">
      <c r="B29" s="256">
        <v>3.11</v>
      </c>
      <c r="C29" s="154" t="s">
        <v>100</v>
      </c>
      <c r="D29" s="253">
        <f>'1.1'!D29/'1.1'!D$30*100</f>
        <v>1.0277254091982153</v>
      </c>
      <c r="E29" s="253">
        <f>'1.1'!E29/'1.1'!E$30*100</f>
        <v>1.0527781967786796</v>
      </c>
      <c r="F29" s="253">
        <f>'1.1'!F29/'1.1'!F$30*100</f>
        <v>1.0576686163311046</v>
      </c>
      <c r="G29" s="253">
        <f>'1.1'!G29/'1.1'!G$30*100</f>
        <v>1.1045931835650697</v>
      </c>
      <c r="H29" s="253">
        <f>'1.1'!H29/'1.1'!H$30*100</f>
        <v>1.18915220365518</v>
      </c>
      <c r="I29" s="253">
        <f>'1.1'!I29/'1.1'!I$30*100</f>
        <v>1.1917018334549632</v>
      </c>
      <c r="J29" s="253">
        <f>'1.1'!J29/'1.1'!J$30*100</f>
        <v>1.1685888723362772</v>
      </c>
      <c r="K29" s="253">
        <v>1.37782290810945</v>
      </c>
      <c r="L29" s="253">
        <v>1.2401095871221699</v>
      </c>
      <c r="M29" s="253">
        <v>1.31557777069666</v>
      </c>
      <c r="N29" s="253">
        <v>1.335061089406</v>
      </c>
      <c r="O29" s="253">
        <v>1.1937715387363199</v>
      </c>
      <c r="P29" s="253">
        <v>1.0274683912360201</v>
      </c>
      <c r="Q29" s="253">
        <v>0.99276729449518597</v>
      </c>
      <c r="R29" s="400">
        <v>0.81629730589737626</v>
      </c>
      <c r="S29" s="400">
        <v>0.82861756358149719</v>
      </c>
    </row>
    <row r="30" spans="2:19" s="134" customFormat="1" ht="39" customHeight="1">
      <c r="B30" s="248">
        <v>4</v>
      </c>
      <c r="C30" s="304" t="s">
        <v>101</v>
      </c>
      <c r="D30" s="250">
        <f>'1.1'!D30/'1.1'!D$30*100</f>
        <v>100</v>
      </c>
      <c r="E30" s="250">
        <f>'1.1'!E30/'1.1'!E$30*100</f>
        <v>100</v>
      </c>
      <c r="F30" s="250">
        <f>'1.1'!F30/'1.1'!F$30*100</f>
        <v>100</v>
      </c>
      <c r="G30" s="250">
        <f>'1.1'!G30/'1.1'!G$30*100</f>
        <v>100</v>
      </c>
      <c r="H30" s="250">
        <f>'1.1'!H30/'1.1'!H$30*100</f>
        <v>100</v>
      </c>
      <c r="I30" s="250">
        <f>'1.1'!I30/'1.1'!I$30*100</f>
        <v>100</v>
      </c>
      <c r="J30" s="250">
        <f>'1.1'!J30/'1.1'!J$30*100</f>
        <v>100</v>
      </c>
      <c r="K30" s="250">
        <v>100</v>
      </c>
      <c r="L30" s="250">
        <v>100</v>
      </c>
      <c r="M30" s="250">
        <v>100</v>
      </c>
      <c r="N30" s="250">
        <v>100</v>
      </c>
      <c r="O30" s="250">
        <v>100</v>
      </c>
      <c r="P30" s="250">
        <v>100</v>
      </c>
      <c r="Q30" s="250">
        <v>100</v>
      </c>
      <c r="R30" s="250">
        <v>100</v>
      </c>
      <c r="S30" s="250">
        <v>100</v>
      </c>
    </row>
    <row r="31" spans="2:19" ht="21" hidden="1" customHeight="1">
      <c r="B31" s="260"/>
      <c r="C31" s="305" t="s">
        <v>102</v>
      </c>
      <c r="D31" s="305"/>
      <c r="E31" s="305"/>
      <c r="F31" s="305"/>
      <c r="G31" s="305"/>
      <c r="H31" s="305"/>
      <c r="I31" s="305"/>
      <c r="J31" s="305"/>
      <c r="K31" s="253">
        <v>5.2097603435971598</v>
      </c>
      <c r="L31" s="174"/>
      <c r="M31" s="250" t="e">
        <v>#DIV/0!</v>
      </c>
      <c r="N31" s="173"/>
      <c r="O31" s="173"/>
      <c r="P31" s="173"/>
      <c r="Q31" s="173"/>
      <c r="R31" s="173"/>
      <c r="S31" s="173"/>
    </row>
    <row r="32" spans="2:19" ht="36" hidden="1">
      <c r="B32" s="248">
        <v>5</v>
      </c>
      <c r="C32" s="306" t="s">
        <v>110</v>
      </c>
      <c r="D32" s="306"/>
      <c r="E32" s="306"/>
      <c r="F32" s="306"/>
      <c r="G32" s="306"/>
      <c r="H32" s="306"/>
      <c r="I32" s="306"/>
      <c r="J32" s="306"/>
      <c r="K32" s="250"/>
      <c r="L32" s="174"/>
      <c r="M32" s="250" t="e">
        <v>#DIV/0!</v>
      </c>
      <c r="N32" s="173"/>
      <c r="O32" s="173"/>
      <c r="P32" s="173"/>
      <c r="Q32" s="173"/>
      <c r="R32" s="173"/>
      <c r="S32" s="173"/>
    </row>
    <row r="33" spans="2:19" ht="3" customHeight="1">
      <c r="B33" s="307"/>
      <c r="C33" s="308"/>
      <c r="D33" s="308"/>
      <c r="E33" s="308"/>
      <c r="F33" s="308"/>
      <c r="G33" s="308"/>
      <c r="H33" s="308"/>
      <c r="I33" s="308"/>
      <c r="J33" s="308"/>
      <c r="K33" s="313"/>
      <c r="L33" s="314"/>
      <c r="M33" s="315"/>
      <c r="N33" s="173"/>
      <c r="O33" s="173"/>
      <c r="P33" s="173"/>
      <c r="Q33" s="173"/>
      <c r="R33" s="173"/>
      <c r="S33" s="173"/>
    </row>
    <row r="34" spans="2:19" ht="24.75" customHeight="1">
      <c r="B34" s="309"/>
      <c r="C34" s="310" t="s">
        <v>104</v>
      </c>
      <c r="D34" s="311"/>
      <c r="E34" s="311"/>
      <c r="F34" s="311"/>
      <c r="G34" s="311"/>
      <c r="H34" s="311"/>
      <c r="I34" s="311"/>
      <c r="J34" s="311"/>
      <c r="K34" s="316">
        <v>29.0169547201249</v>
      </c>
      <c r="L34" s="316">
        <v>27.562244568051199</v>
      </c>
      <c r="M34" s="316">
        <v>28.100282131270198</v>
      </c>
      <c r="N34" s="316">
        <v>29.362526571040199</v>
      </c>
      <c r="O34" s="316">
        <v>27.968756171707501</v>
      </c>
      <c r="P34" s="316">
        <v>23.6285195165677</v>
      </c>
      <c r="Q34" s="316">
        <v>25.125193993752902</v>
      </c>
      <c r="R34" s="316">
        <v>25.874793148450301</v>
      </c>
      <c r="S34" s="316">
        <v>25.748438411075437</v>
      </c>
    </row>
    <row r="35" spans="2:19">
      <c r="B35" s="138"/>
    </row>
    <row r="36" spans="2:19">
      <c r="B36" s="138" t="s">
        <v>112</v>
      </c>
      <c r="K36" s="402"/>
      <c r="L36" s="402"/>
      <c r="M36" s="402"/>
      <c r="N36" s="402"/>
      <c r="O36" s="402"/>
      <c r="P36" s="402"/>
      <c r="Q36" s="402"/>
      <c r="R36" s="402"/>
      <c r="S36" s="402"/>
    </row>
    <row r="37" spans="2:19" ht="20.25" customHeight="1">
      <c r="B37" s="242"/>
    </row>
    <row r="41" spans="2:19">
      <c r="K41" s="317"/>
    </row>
    <row r="50" ht="16.5" customHeight="1"/>
  </sheetData>
  <mergeCells count="1">
    <mergeCell ref="K3:L3"/>
  </mergeCells>
  <printOptions horizontalCentered="1"/>
  <pageMargins left="0.7" right="0.7" top="0.75" bottom="0.75" header="0.3" footer="0.3"/>
  <pageSetup scale="41" orientation="portrait" r:id="rId1"/>
  <headerFooter>
    <oddFooter>&amp;R    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37"/>
  <sheetViews>
    <sheetView topLeftCell="A13" zoomScale="60" zoomScaleNormal="60" workbookViewId="0">
      <selection activeCell="I50" sqref="I49:I50"/>
    </sheetView>
  </sheetViews>
  <sheetFormatPr defaultColWidth="9.109375" defaultRowHeight="17.399999999999999"/>
  <cols>
    <col min="1" max="1" width="1.44140625" style="204" customWidth="1"/>
    <col min="2" max="2" width="17.33203125" style="269" customWidth="1"/>
    <col min="3" max="3" width="47.33203125" style="270" customWidth="1"/>
    <col min="4" max="8" width="14.109375" style="270" bestFit="1" customWidth="1"/>
    <col min="9" max="9" width="15.44140625" style="270" bestFit="1" customWidth="1"/>
    <col min="10" max="10" width="14.88671875" style="270" bestFit="1" customWidth="1"/>
    <col min="11" max="11" width="15.44140625" style="271" bestFit="1" customWidth="1"/>
    <col min="12" max="18" width="15.44140625" style="204" bestFit="1" customWidth="1"/>
    <col min="19" max="19" width="15.44140625" style="204" customWidth="1"/>
    <col min="20" max="16384" width="9.109375" style="204"/>
  </cols>
  <sheetData>
    <row r="1" spans="2:19">
      <c r="B1" s="272"/>
      <c r="K1" s="295"/>
    </row>
    <row r="2" spans="2:19">
      <c r="B2" s="273" t="s">
        <v>38</v>
      </c>
    </row>
    <row r="3" spans="2:19"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</row>
    <row r="4" spans="2:19" ht="30" customHeight="1">
      <c r="B4" s="275"/>
      <c r="C4" s="276"/>
      <c r="D4" s="247">
        <v>2006</v>
      </c>
      <c r="E4" s="246">
        <v>2007</v>
      </c>
      <c r="F4" s="247">
        <v>2008</v>
      </c>
      <c r="G4" s="246">
        <v>2009</v>
      </c>
      <c r="H4" s="247">
        <v>2010</v>
      </c>
      <c r="I4" s="246">
        <v>2011</v>
      </c>
      <c r="J4" s="247">
        <v>2012</v>
      </c>
      <c r="K4" s="246">
        <v>2013</v>
      </c>
      <c r="L4" s="247">
        <v>2014</v>
      </c>
      <c r="M4" s="246">
        <v>2015</v>
      </c>
      <c r="N4" s="247">
        <v>2016</v>
      </c>
      <c r="O4" s="247">
        <v>2017</v>
      </c>
      <c r="P4" s="247">
        <v>2018</v>
      </c>
      <c r="Q4" s="247">
        <v>2019</v>
      </c>
      <c r="R4" s="247">
        <v>2020</v>
      </c>
      <c r="S4" s="247">
        <v>2021</v>
      </c>
    </row>
    <row r="5" spans="2:19" s="268" customFormat="1" ht="22.5" customHeight="1">
      <c r="B5" s="277">
        <v>1</v>
      </c>
      <c r="C5" s="200" t="s">
        <v>76</v>
      </c>
      <c r="D5" s="278">
        <f t="shared" ref="D5:J5" si="0">D6+D8+D9+D10</f>
        <v>19332.589578669191</v>
      </c>
      <c r="E5" s="278">
        <f t="shared" si="0"/>
        <v>19051.609958345889</v>
      </c>
      <c r="F5" s="278">
        <f t="shared" si="0"/>
        <v>20505.17159967047</v>
      </c>
      <c r="G5" s="278">
        <f t="shared" si="0"/>
        <v>21998.462273219237</v>
      </c>
      <c r="H5" s="278">
        <f t="shared" si="0"/>
        <v>23137.009448920409</v>
      </c>
      <c r="I5" s="278">
        <f t="shared" si="0"/>
        <v>23457.593343267519</v>
      </c>
      <c r="J5" s="278">
        <f t="shared" si="0"/>
        <v>23992.609250439895</v>
      </c>
      <c r="K5" s="278">
        <v>25355.886759851699</v>
      </c>
      <c r="L5" s="278">
        <v>25584.208209449698</v>
      </c>
      <c r="M5" s="278">
        <v>26110.539288154701</v>
      </c>
      <c r="N5" s="278">
        <v>26824.1492559498</v>
      </c>
      <c r="O5" s="278">
        <v>28490.958804346799</v>
      </c>
      <c r="P5" s="278">
        <v>29880.099351873199</v>
      </c>
      <c r="Q5" s="278">
        <v>31271.050337930199</v>
      </c>
      <c r="R5" s="404">
        <v>33548.743231193861</v>
      </c>
      <c r="S5" s="404">
        <v>36385.909689257649</v>
      </c>
    </row>
    <row r="6" spans="2:19" s="188" customFormat="1" ht="22.5" customHeight="1">
      <c r="B6" s="279">
        <v>1.01</v>
      </c>
      <c r="C6" s="280" t="s">
        <v>77</v>
      </c>
      <c r="D6" s="194">
        <v>13502.0631744245</v>
      </c>
      <c r="E6" s="194">
        <v>13317.4812006824</v>
      </c>
      <c r="F6" s="194">
        <v>14460.959199586299</v>
      </c>
      <c r="G6" s="194">
        <v>15935.1642493362</v>
      </c>
      <c r="H6" s="194">
        <v>16740.5390026975</v>
      </c>
      <c r="I6" s="194">
        <v>17365.725690787898</v>
      </c>
      <c r="J6" s="194">
        <v>17494.2996094995</v>
      </c>
      <c r="K6" s="194">
        <v>18521.3563156868</v>
      </c>
      <c r="L6" s="194">
        <v>19035.399676505502</v>
      </c>
      <c r="M6" s="194">
        <v>19355.409262188401</v>
      </c>
      <c r="N6" s="194">
        <v>19787.856741187199</v>
      </c>
      <c r="O6" s="194">
        <v>21206.817224143499</v>
      </c>
      <c r="P6" s="194">
        <v>22446.9385517964</v>
      </c>
      <c r="Q6" s="194">
        <v>23635.593823667601</v>
      </c>
      <c r="R6" s="405">
        <v>25677.325932688225</v>
      </c>
      <c r="S6" s="405">
        <v>27962.745465029704</v>
      </c>
    </row>
    <row r="7" spans="2:19" s="188" customFormat="1" ht="22.5" customHeight="1">
      <c r="B7" s="279"/>
      <c r="C7" s="281" t="s">
        <v>78</v>
      </c>
      <c r="D7" s="194">
        <v>1945.89470693412</v>
      </c>
      <c r="E7" s="194">
        <v>1786.39460226389</v>
      </c>
      <c r="F7" s="194">
        <v>1844.0056639358299</v>
      </c>
      <c r="G7" s="194">
        <v>1936.2059471326199</v>
      </c>
      <c r="H7" s="194">
        <v>2451.2367290698999</v>
      </c>
      <c r="I7" s="194">
        <v>2794.40987113969</v>
      </c>
      <c r="J7" s="194">
        <v>2530.2799056246199</v>
      </c>
      <c r="K7" s="194">
        <v>2597.2161133724098</v>
      </c>
      <c r="L7" s="194">
        <v>2708.7789340070999</v>
      </c>
      <c r="M7" s="194">
        <v>2493.20236994588</v>
      </c>
      <c r="N7" s="194">
        <v>2318.2699918329499</v>
      </c>
      <c r="O7" s="194">
        <v>2531.2088278430701</v>
      </c>
      <c r="P7" s="194">
        <v>2625.4145356362201</v>
      </c>
      <c r="Q7" s="194">
        <v>2768.0955304531899</v>
      </c>
      <c r="R7" s="405">
        <v>2807.0525927387662</v>
      </c>
      <c r="S7" s="405">
        <v>3098.5821400689101</v>
      </c>
    </row>
    <row r="8" spans="2:19" s="188" customFormat="1" ht="22.5" customHeight="1">
      <c r="B8" s="279">
        <v>1.02</v>
      </c>
      <c r="C8" s="280" t="s">
        <v>79</v>
      </c>
      <c r="D8" s="194">
        <v>2184.7834044261099</v>
      </c>
      <c r="E8" s="194">
        <v>2288.2494681909702</v>
      </c>
      <c r="F8" s="194">
        <v>2404.7112744319002</v>
      </c>
      <c r="G8" s="194">
        <v>2509.6768463672702</v>
      </c>
      <c r="H8" s="194">
        <v>2626.6383287174899</v>
      </c>
      <c r="I8" s="194">
        <v>2760.5970463336698</v>
      </c>
      <c r="J8" s="194">
        <v>2905.0993582791398</v>
      </c>
      <c r="K8" s="194">
        <v>3058.4362781099599</v>
      </c>
      <c r="L8" s="194">
        <v>3214.2935397106799</v>
      </c>
      <c r="M8" s="194">
        <v>3383.0182069008902</v>
      </c>
      <c r="N8" s="194">
        <v>3564.2222068630599</v>
      </c>
      <c r="O8" s="194">
        <v>3766.2090815486199</v>
      </c>
      <c r="P8" s="194">
        <v>3968.6695946674899</v>
      </c>
      <c r="Q8" s="194">
        <v>4183.71633123436</v>
      </c>
      <c r="R8" s="405">
        <v>4411.6440474980445</v>
      </c>
      <c r="S8" s="405">
        <v>4653.2450404273741</v>
      </c>
    </row>
    <row r="9" spans="2:19" s="188" customFormat="1" ht="22.5" customHeight="1">
      <c r="B9" s="279">
        <v>1.03</v>
      </c>
      <c r="C9" s="280" t="s">
        <v>80</v>
      </c>
      <c r="D9" s="194">
        <v>2039.23207530953</v>
      </c>
      <c r="E9" s="194">
        <v>1955.83413575656</v>
      </c>
      <c r="F9" s="194">
        <v>1890.7227826667299</v>
      </c>
      <c r="G9" s="194">
        <v>1904.4658630855499</v>
      </c>
      <c r="H9" s="194">
        <v>2096.3086877699802</v>
      </c>
      <c r="I9" s="194">
        <v>1802.7923029291201</v>
      </c>
      <c r="J9" s="194">
        <v>1925.4068827565</v>
      </c>
      <c r="K9" s="194">
        <v>2013.74034109936</v>
      </c>
      <c r="L9" s="194">
        <v>1982.7311723068201</v>
      </c>
      <c r="M9" s="194">
        <v>1905.0148749242401</v>
      </c>
      <c r="N9" s="194">
        <v>1959.51256459405</v>
      </c>
      <c r="O9" s="194">
        <v>2025.8483811147</v>
      </c>
      <c r="P9" s="194">
        <v>2073.4780323645</v>
      </c>
      <c r="Q9" s="194">
        <v>2037.3532262019401</v>
      </c>
      <c r="R9" s="405">
        <v>1845.9267622733125</v>
      </c>
      <c r="S9" s="405">
        <v>1926.7664702837542</v>
      </c>
    </row>
    <row r="10" spans="2:19" s="188" customFormat="1" ht="22.5" customHeight="1">
      <c r="B10" s="279">
        <v>1.04</v>
      </c>
      <c r="C10" s="280" t="s">
        <v>81</v>
      </c>
      <c r="D10" s="194">
        <v>1606.51092450905</v>
      </c>
      <c r="E10" s="194">
        <v>1490.0451537159599</v>
      </c>
      <c r="F10" s="194">
        <v>1748.7783429855399</v>
      </c>
      <c r="G10" s="194">
        <v>1649.15531443022</v>
      </c>
      <c r="H10" s="194">
        <v>1673.52342973544</v>
      </c>
      <c r="I10" s="194">
        <v>1528.47830321683</v>
      </c>
      <c r="J10" s="194">
        <v>1667.80339990476</v>
      </c>
      <c r="K10" s="194">
        <v>1762.35382495559</v>
      </c>
      <c r="L10" s="194">
        <v>1351.78382092675</v>
      </c>
      <c r="M10" s="194">
        <v>1467.0969441411801</v>
      </c>
      <c r="N10" s="194">
        <v>1512.55774330541</v>
      </c>
      <c r="O10" s="194">
        <v>1492.0841175400001</v>
      </c>
      <c r="P10" s="194">
        <v>1391.0131730447199</v>
      </c>
      <c r="Q10" s="194">
        <v>1414.3869568262501</v>
      </c>
      <c r="R10" s="405">
        <v>1613.8464887342811</v>
      </c>
      <c r="S10" s="405">
        <v>1843.1527135168167</v>
      </c>
    </row>
    <row r="11" spans="2:19" s="268" customFormat="1" ht="22.5" customHeight="1">
      <c r="B11" s="277">
        <v>2</v>
      </c>
      <c r="C11" s="200" t="s">
        <v>82</v>
      </c>
      <c r="D11" s="278">
        <f t="shared" ref="D11:J11" si="1">D12+SUM(D14:D17)</f>
        <v>21994.638684113903</v>
      </c>
      <c r="E11" s="278">
        <f t="shared" si="1"/>
        <v>22954.803338567261</v>
      </c>
      <c r="F11" s="278">
        <f t="shared" si="1"/>
        <v>25414.549224762053</v>
      </c>
      <c r="G11" s="278">
        <f t="shared" si="1"/>
        <v>26382.766361289752</v>
      </c>
      <c r="H11" s="278">
        <f t="shared" si="1"/>
        <v>28287.167351639688</v>
      </c>
      <c r="I11" s="278">
        <f t="shared" si="1"/>
        <v>37337.840485852903</v>
      </c>
      <c r="J11" s="278">
        <f t="shared" si="1"/>
        <v>40666.748156823822</v>
      </c>
      <c r="K11" s="278">
        <v>42434.185343653298</v>
      </c>
      <c r="L11" s="278">
        <v>42914.094642850498</v>
      </c>
      <c r="M11" s="278">
        <v>43408.1654109546</v>
      </c>
      <c r="N11" s="278">
        <v>45284.564702870797</v>
      </c>
      <c r="O11" s="278">
        <v>52355.486999575398</v>
      </c>
      <c r="P11" s="278">
        <v>57854.380653300301</v>
      </c>
      <c r="Q11" s="278">
        <v>61537.281840079297</v>
      </c>
      <c r="R11" s="404">
        <v>60001.224065915907</v>
      </c>
      <c r="S11" s="404">
        <v>59714.104724549201</v>
      </c>
    </row>
    <row r="12" spans="2:19" ht="22.5" customHeight="1">
      <c r="B12" s="282">
        <v>2.0099999999999998</v>
      </c>
      <c r="C12" s="280" t="s">
        <v>83</v>
      </c>
      <c r="D12" s="194">
        <v>5695.7704557307097</v>
      </c>
      <c r="E12" s="194">
        <v>6087.3976161368</v>
      </c>
      <c r="F12" s="194">
        <v>6233.9715241250497</v>
      </c>
      <c r="G12" s="194">
        <v>6655.3715210423397</v>
      </c>
      <c r="H12" s="194">
        <v>7381.7918151222302</v>
      </c>
      <c r="I12" s="194">
        <v>13146.3123544436</v>
      </c>
      <c r="J12" s="194">
        <v>14718.218421078</v>
      </c>
      <c r="K12" s="194">
        <v>15557.8071325245</v>
      </c>
      <c r="L12" s="194">
        <v>16393.878295025501</v>
      </c>
      <c r="M12" s="194">
        <v>15040.2865536914</v>
      </c>
      <c r="N12" s="194">
        <v>15004.4125485022</v>
      </c>
      <c r="O12" s="194">
        <v>19618.6277472769</v>
      </c>
      <c r="P12" s="194">
        <v>24191.798483111201</v>
      </c>
      <c r="Q12" s="194">
        <v>27240.320658286699</v>
      </c>
      <c r="R12" s="405">
        <v>24737.070228938355</v>
      </c>
      <c r="S12" s="405">
        <v>21722.30329889651</v>
      </c>
    </row>
    <row r="13" spans="2:19" ht="22.5" customHeight="1">
      <c r="B13" s="282"/>
      <c r="C13" s="281" t="s">
        <v>106</v>
      </c>
      <c r="D13" s="194"/>
      <c r="E13" s="194"/>
      <c r="F13" s="194"/>
      <c r="G13" s="194"/>
      <c r="H13" s="194">
        <v>218.19763697565801</v>
      </c>
      <c r="I13" s="194">
        <v>4633.2504889510301</v>
      </c>
      <c r="J13" s="194">
        <v>5634.1564931967996</v>
      </c>
      <c r="K13" s="194">
        <v>6648.7589091693098</v>
      </c>
      <c r="L13" s="194">
        <v>7266.27915534371</v>
      </c>
      <c r="M13" s="194">
        <v>7412.4071558547403</v>
      </c>
      <c r="N13" s="194">
        <v>6254.61993674921</v>
      </c>
      <c r="O13" s="194">
        <v>11278.5068243157</v>
      </c>
      <c r="P13" s="194">
        <v>12174.737495225299</v>
      </c>
      <c r="Q13" s="194">
        <v>13932.441589435601</v>
      </c>
      <c r="R13" s="405">
        <v>13287.963409310409</v>
      </c>
      <c r="S13" s="405">
        <v>11617.042921710548</v>
      </c>
    </row>
    <row r="14" spans="2:19" ht="22.5" customHeight="1">
      <c r="B14" s="282">
        <v>2.02</v>
      </c>
      <c r="C14" s="280" t="s">
        <v>85</v>
      </c>
      <c r="D14" s="194">
        <v>11171.650914875599</v>
      </c>
      <c r="E14" s="194">
        <v>11035.642880705</v>
      </c>
      <c r="F14" s="194">
        <v>11444.279632019599</v>
      </c>
      <c r="G14" s="194">
        <v>11294.7933241923</v>
      </c>
      <c r="H14" s="194">
        <v>12153.1142965938</v>
      </c>
      <c r="I14" s="194">
        <v>14219.1437270148</v>
      </c>
      <c r="J14" s="194">
        <v>14496.9547095407</v>
      </c>
      <c r="K14" s="194">
        <v>14425.1433350888</v>
      </c>
      <c r="L14" s="194">
        <v>14054.7377957646</v>
      </c>
      <c r="M14" s="194">
        <v>14569.082402754</v>
      </c>
      <c r="N14" s="194">
        <v>15722.818799205001</v>
      </c>
      <c r="O14" s="194">
        <v>17219.028083246802</v>
      </c>
      <c r="P14" s="194">
        <v>17932.727508903899</v>
      </c>
      <c r="Q14" s="194">
        <v>19066.3327438948</v>
      </c>
      <c r="R14" s="405">
        <v>19431.133792966088</v>
      </c>
      <c r="S14" s="405">
        <v>21013.216706389394</v>
      </c>
    </row>
    <row r="15" spans="2:19" ht="22.5" customHeight="1">
      <c r="B15" s="282">
        <v>2.0299999999999998</v>
      </c>
      <c r="C15" s="280" t="s">
        <v>86</v>
      </c>
      <c r="D15" s="194">
        <v>876.46429527788098</v>
      </c>
      <c r="E15" s="194">
        <v>725.98514156864405</v>
      </c>
      <c r="F15" s="194">
        <v>866.63708523972696</v>
      </c>
      <c r="G15" s="194">
        <v>931.74235174249895</v>
      </c>
      <c r="H15" s="194">
        <v>1045.98366843604</v>
      </c>
      <c r="I15" s="194">
        <v>1037.5531521969101</v>
      </c>
      <c r="J15" s="194">
        <v>1152.5329664726601</v>
      </c>
      <c r="K15" s="194">
        <v>1340.7363583301401</v>
      </c>
      <c r="L15" s="194">
        <v>1358.1265202915799</v>
      </c>
      <c r="M15" s="194">
        <v>1598.1927531024</v>
      </c>
      <c r="N15" s="194">
        <v>1506.09034346612</v>
      </c>
      <c r="O15" s="194">
        <v>1798.5553281719699</v>
      </c>
      <c r="P15" s="194">
        <v>1898.15541518603</v>
      </c>
      <c r="Q15" s="194">
        <v>2011.6044806447401</v>
      </c>
      <c r="R15" s="405">
        <v>2210.1052700554228</v>
      </c>
      <c r="S15" s="405">
        <v>2384.5709800735976</v>
      </c>
    </row>
    <row r="16" spans="2:19" ht="22.5" customHeight="1">
      <c r="B16" s="282">
        <v>2.04</v>
      </c>
      <c r="C16" s="280" t="s">
        <v>87</v>
      </c>
      <c r="D16" s="194">
        <v>587.03300260714104</v>
      </c>
      <c r="E16" s="194">
        <v>593.83463276212501</v>
      </c>
      <c r="F16" s="194">
        <v>598.80505479845999</v>
      </c>
      <c r="G16" s="194">
        <v>644.58525776470299</v>
      </c>
      <c r="H16" s="194">
        <v>678.59340853962703</v>
      </c>
      <c r="I16" s="194">
        <v>698.38940826159501</v>
      </c>
      <c r="J16" s="194">
        <v>713.98199350456298</v>
      </c>
      <c r="K16" s="194">
        <v>702.617828496058</v>
      </c>
      <c r="L16" s="194">
        <v>744.345450027487</v>
      </c>
      <c r="M16" s="194">
        <v>848.10778187756205</v>
      </c>
      <c r="N16" s="194">
        <v>747.98800792944905</v>
      </c>
      <c r="O16" s="194">
        <v>793.35204341299402</v>
      </c>
      <c r="P16" s="194">
        <v>764.84971428258598</v>
      </c>
      <c r="Q16" s="194">
        <v>731.20765184305003</v>
      </c>
      <c r="R16" s="405">
        <v>746.97240579974482</v>
      </c>
      <c r="S16" s="405">
        <v>940.90492396806997</v>
      </c>
    </row>
    <row r="17" spans="2:19" s="268" customFormat="1" ht="22.5" customHeight="1">
      <c r="B17" s="282">
        <v>2.0499999999999998</v>
      </c>
      <c r="C17" s="280" t="s">
        <v>88</v>
      </c>
      <c r="D17" s="194">
        <v>3663.7200156225699</v>
      </c>
      <c r="E17" s="194">
        <v>4511.9430673946899</v>
      </c>
      <c r="F17" s="194">
        <v>6270.8559285792198</v>
      </c>
      <c r="G17" s="194">
        <v>6856.27390654791</v>
      </c>
      <c r="H17" s="194">
        <v>7027.6841629479904</v>
      </c>
      <c r="I17" s="194">
        <v>8236.4418439359997</v>
      </c>
      <c r="J17" s="194">
        <v>9585.0600662278994</v>
      </c>
      <c r="K17" s="194">
        <v>10407.8806892138</v>
      </c>
      <c r="L17" s="194">
        <v>10363.0065817413</v>
      </c>
      <c r="M17" s="194">
        <v>11352.495919529199</v>
      </c>
      <c r="N17" s="194">
        <v>12303.255003767999</v>
      </c>
      <c r="O17" s="194">
        <v>12925.923797466699</v>
      </c>
      <c r="P17" s="194">
        <v>13066.849531816601</v>
      </c>
      <c r="Q17" s="194">
        <v>12487.8163054099</v>
      </c>
      <c r="R17" s="405">
        <v>12875.942368156297</v>
      </c>
      <c r="S17" s="405">
        <v>13653.108815221633</v>
      </c>
    </row>
    <row r="18" spans="2:19" ht="22.5" customHeight="1">
      <c r="B18" s="277">
        <v>3</v>
      </c>
      <c r="C18" s="200" t="s">
        <v>113</v>
      </c>
      <c r="D18" s="278">
        <f t="shared" ref="D18:J18" si="2">SUM(D19:D29)</f>
        <v>27802.673950466251</v>
      </c>
      <c r="E18" s="278">
        <f t="shared" si="2"/>
        <v>29930.192485618809</v>
      </c>
      <c r="F18" s="278">
        <f t="shared" si="2"/>
        <v>32487.883306057571</v>
      </c>
      <c r="G18" s="278">
        <f t="shared" si="2"/>
        <v>34515.320685924133</v>
      </c>
      <c r="H18" s="278">
        <f t="shared" si="2"/>
        <v>37914.500806818374</v>
      </c>
      <c r="I18" s="278">
        <f t="shared" si="2"/>
        <v>41006.107410466488</v>
      </c>
      <c r="J18" s="278">
        <f t="shared" si="2"/>
        <v>45669.943677403338</v>
      </c>
      <c r="K18" s="278">
        <v>50523.645539334902</v>
      </c>
      <c r="L18" s="278">
        <v>53154.195359729303</v>
      </c>
      <c r="M18" s="278">
        <v>54682.740362538403</v>
      </c>
      <c r="N18" s="278">
        <v>56191.069602540003</v>
      </c>
      <c r="O18" s="278">
        <v>58127.9190064184</v>
      </c>
      <c r="P18" s="278">
        <v>59761.371488388497</v>
      </c>
      <c r="Q18" s="278">
        <v>64316.771411889502</v>
      </c>
      <c r="R18" s="404">
        <v>64754.396581689172</v>
      </c>
      <c r="S18" s="404">
        <v>70819.700200361593</v>
      </c>
    </row>
    <row r="19" spans="2:19" ht="30" customHeight="1">
      <c r="B19" s="283">
        <v>3.01</v>
      </c>
      <c r="C19" s="284" t="s">
        <v>90</v>
      </c>
      <c r="D19" s="194">
        <v>7115.2227882304096</v>
      </c>
      <c r="E19" s="194">
        <v>7501.3298195195002</v>
      </c>
      <c r="F19" s="194">
        <v>8214.2867510614997</v>
      </c>
      <c r="G19" s="194">
        <v>8657.3492975615209</v>
      </c>
      <c r="H19" s="194">
        <v>9812.3581731965096</v>
      </c>
      <c r="I19" s="194">
        <v>10889.583271203701</v>
      </c>
      <c r="J19" s="194">
        <v>12123.4056719213</v>
      </c>
      <c r="K19" s="194">
        <v>13876.8073374915</v>
      </c>
      <c r="L19" s="194">
        <v>14160.4482414782</v>
      </c>
      <c r="M19" s="194">
        <v>14232.367195556901</v>
      </c>
      <c r="N19" s="194">
        <v>14168.3487701219</v>
      </c>
      <c r="O19" s="194">
        <v>15330.7196044344</v>
      </c>
      <c r="P19" s="194">
        <v>15753.9367952587</v>
      </c>
      <c r="Q19" s="194">
        <v>16329.8775143402</v>
      </c>
      <c r="R19" s="405">
        <v>15856.31106642433</v>
      </c>
      <c r="S19" s="405">
        <v>16860.574794771892</v>
      </c>
    </row>
    <row r="20" spans="2:19" ht="22.5" customHeight="1">
      <c r="B20" s="283">
        <v>3.02</v>
      </c>
      <c r="C20" s="284" t="s">
        <v>91</v>
      </c>
      <c r="D20" s="194">
        <v>3101.3880815206799</v>
      </c>
      <c r="E20" s="194">
        <v>3179.4344242269299</v>
      </c>
      <c r="F20" s="194">
        <v>3467.6855774149299</v>
      </c>
      <c r="G20" s="194">
        <v>3336.9175103760099</v>
      </c>
      <c r="H20" s="194">
        <v>3426.7546014551399</v>
      </c>
      <c r="I20" s="194">
        <v>3549.4325994195501</v>
      </c>
      <c r="J20" s="194">
        <v>3753.1617357773698</v>
      </c>
      <c r="K20" s="194">
        <v>4675.1491566365403</v>
      </c>
      <c r="L20" s="194">
        <v>4746.2956066274601</v>
      </c>
      <c r="M20" s="194">
        <v>4938.9807627864202</v>
      </c>
      <c r="N20" s="194">
        <v>5052.3195264651604</v>
      </c>
      <c r="O20" s="194">
        <v>5438.5622262368497</v>
      </c>
      <c r="P20" s="194">
        <v>5612.3845540192797</v>
      </c>
      <c r="Q20" s="194">
        <v>5949.54450287892</v>
      </c>
      <c r="R20" s="405">
        <v>3748.7211077246293</v>
      </c>
      <c r="S20" s="405">
        <v>3924.9484869987641</v>
      </c>
    </row>
    <row r="21" spans="2:19" ht="22.5" customHeight="1">
      <c r="B21" s="283">
        <v>3.03</v>
      </c>
      <c r="C21" s="284" t="s">
        <v>92</v>
      </c>
      <c r="D21" s="194">
        <v>4574.7912543818002</v>
      </c>
      <c r="E21" s="194">
        <v>4994.3864814297203</v>
      </c>
      <c r="F21" s="194">
        <v>5185.5526695158396</v>
      </c>
      <c r="G21" s="194">
        <v>5414.9520952191897</v>
      </c>
      <c r="H21" s="194">
        <v>5850.0735101319597</v>
      </c>
      <c r="I21" s="194">
        <v>6493.5987678415104</v>
      </c>
      <c r="J21" s="194">
        <v>7090.5114193768604</v>
      </c>
      <c r="K21" s="194">
        <v>7054.7116110969901</v>
      </c>
      <c r="L21" s="194">
        <v>7463.36282567342</v>
      </c>
      <c r="M21" s="194">
        <v>7659.1233759701399</v>
      </c>
      <c r="N21" s="194">
        <v>7746.5589821261801</v>
      </c>
      <c r="O21" s="194">
        <v>8439.7933888832504</v>
      </c>
      <c r="P21" s="194">
        <v>8532.9449777261598</v>
      </c>
      <c r="Q21" s="194">
        <v>8903.4717568592496</v>
      </c>
      <c r="R21" s="405">
        <v>9269.7263306976565</v>
      </c>
      <c r="S21" s="405">
        <v>9932.6028613995149</v>
      </c>
    </row>
    <row r="22" spans="2:19" ht="22.5" customHeight="1">
      <c r="B22" s="283">
        <v>3.04</v>
      </c>
      <c r="C22" s="284" t="s">
        <v>107</v>
      </c>
      <c r="D22" s="194">
        <v>588.97175472402705</v>
      </c>
      <c r="E22" s="194">
        <v>613.11593723865201</v>
      </c>
      <c r="F22" s="194">
        <v>732.739394231196</v>
      </c>
      <c r="G22" s="194">
        <v>761.10846380816497</v>
      </c>
      <c r="H22" s="194">
        <v>947.35423881557097</v>
      </c>
      <c r="I22" s="194">
        <v>1108.41318369552</v>
      </c>
      <c r="J22" s="194">
        <v>1568.2016103593401</v>
      </c>
      <c r="K22" s="194">
        <v>1949.3711948300199</v>
      </c>
      <c r="L22" s="194">
        <v>2527.5178359562401</v>
      </c>
      <c r="M22" s="194">
        <v>2829.55024074831</v>
      </c>
      <c r="N22" s="194">
        <v>2986.8402361563199</v>
      </c>
      <c r="O22" s="194">
        <v>3111.6389991640699</v>
      </c>
      <c r="P22" s="194">
        <v>3520.0021583948201</v>
      </c>
      <c r="Q22" s="194">
        <v>5157.8891512951404</v>
      </c>
      <c r="R22" s="405">
        <v>6266.8353188235933</v>
      </c>
      <c r="S22" s="405">
        <v>8252.2436739257155</v>
      </c>
    </row>
    <row r="23" spans="2:19" ht="22.5" customHeight="1">
      <c r="B23" s="283">
        <v>3.05</v>
      </c>
      <c r="C23" s="285" t="s">
        <v>108</v>
      </c>
      <c r="D23" s="194">
        <v>2316.3226284430698</v>
      </c>
      <c r="E23" s="194">
        <v>2741.9695759372498</v>
      </c>
      <c r="F23" s="194">
        <v>3037.3264170407101</v>
      </c>
      <c r="G23" s="194">
        <v>3320.43796392894</v>
      </c>
      <c r="H23" s="194">
        <v>3876.8643109691102</v>
      </c>
      <c r="I23" s="194">
        <v>3915.5867679083999</v>
      </c>
      <c r="J23" s="194">
        <v>4774.3858107410097</v>
      </c>
      <c r="K23" s="194">
        <v>5882.6464001750401</v>
      </c>
      <c r="L23" s="194">
        <v>7140.6580686708303</v>
      </c>
      <c r="M23" s="194">
        <v>8062.2697457827599</v>
      </c>
      <c r="N23" s="194">
        <v>8706.9883485378305</v>
      </c>
      <c r="O23" s="194">
        <v>7165.3169220934697</v>
      </c>
      <c r="P23" s="194">
        <v>6577.4815821027196</v>
      </c>
      <c r="Q23" s="194">
        <v>6680.5874518361297</v>
      </c>
      <c r="R23" s="405">
        <v>7299.0093559742072</v>
      </c>
      <c r="S23" s="405">
        <v>7473.5941738273377</v>
      </c>
    </row>
    <row r="24" spans="2:19" ht="22.5" customHeight="1">
      <c r="B24" s="283">
        <v>3.06</v>
      </c>
      <c r="C24" s="285" t="s">
        <v>95</v>
      </c>
      <c r="D24" s="194">
        <v>895.06265498957703</v>
      </c>
      <c r="E24" s="194">
        <v>924.04627046906</v>
      </c>
      <c r="F24" s="194">
        <v>923.77110789640994</v>
      </c>
      <c r="G24" s="194">
        <v>925.28906473398604</v>
      </c>
      <c r="H24" s="194">
        <v>1053.8692881818899</v>
      </c>
      <c r="I24" s="194">
        <v>1201.8459661883601</v>
      </c>
      <c r="J24" s="194">
        <v>1422.0952517421799</v>
      </c>
      <c r="K24" s="194">
        <v>1173.3067739112701</v>
      </c>
      <c r="L24" s="194">
        <v>1170.3082111390499</v>
      </c>
      <c r="M24" s="194">
        <v>1206.6322165925501</v>
      </c>
      <c r="N24" s="194">
        <v>1244.7369091431799</v>
      </c>
      <c r="O24" s="194">
        <v>1292.27655597116</v>
      </c>
      <c r="P24" s="194">
        <v>1208.3307293001401</v>
      </c>
      <c r="Q24" s="194">
        <v>1448.20010921672</v>
      </c>
      <c r="R24" s="405">
        <v>1617.0167794126846</v>
      </c>
      <c r="S24" s="405">
        <v>1761.5295689887957</v>
      </c>
    </row>
    <row r="25" spans="2:19" ht="36.75" customHeight="1">
      <c r="B25" s="283">
        <v>3.07</v>
      </c>
      <c r="C25" s="285" t="s">
        <v>96</v>
      </c>
      <c r="D25" s="194">
        <v>1274.8806612616399</v>
      </c>
      <c r="E25" s="194">
        <v>1316.1634146669501</v>
      </c>
      <c r="F25" s="194">
        <v>1315.7714874195999</v>
      </c>
      <c r="G25" s="194">
        <v>1317.93358613534</v>
      </c>
      <c r="H25" s="194">
        <v>1501.07656431751</v>
      </c>
      <c r="I25" s="194">
        <v>1711.8468428634201</v>
      </c>
      <c r="J25" s="194">
        <v>2025.5584620936099</v>
      </c>
      <c r="K25" s="194">
        <v>1671.1971027371101</v>
      </c>
      <c r="L25" s="194">
        <v>1784.9199707745699</v>
      </c>
      <c r="M25" s="194">
        <v>1810.0469319388901</v>
      </c>
      <c r="N25" s="194">
        <v>1733.6170585964001</v>
      </c>
      <c r="O25" s="194">
        <v>1783.6156581394901</v>
      </c>
      <c r="P25" s="194">
        <v>1788.40491655345</v>
      </c>
      <c r="Q25" s="194">
        <v>1879.32381650753</v>
      </c>
      <c r="R25" s="405">
        <v>1763.6630530936243</v>
      </c>
      <c r="S25" s="405">
        <v>1954.561941960478</v>
      </c>
    </row>
    <row r="26" spans="2:19" ht="38.25" customHeight="1">
      <c r="B26" s="283">
        <v>3.08</v>
      </c>
      <c r="C26" s="285" t="s">
        <v>97</v>
      </c>
      <c r="D26" s="194">
        <v>2610.0513267991801</v>
      </c>
      <c r="E26" s="194">
        <v>2905.2375081852902</v>
      </c>
      <c r="F26" s="194">
        <v>3275.20418203381</v>
      </c>
      <c r="G26" s="194">
        <v>3657.8865681808502</v>
      </c>
      <c r="H26" s="194">
        <v>3781.4106335369102</v>
      </c>
      <c r="I26" s="194">
        <v>4061.1095058205501</v>
      </c>
      <c r="J26" s="194">
        <v>4230.0516612626798</v>
      </c>
      <c r="K26" s="194">
        <v>4585.0190833403703</v>
      </c>
      <c r="L26" s="194">
        <v>4424.4400758698403</v>
      </c>
      <c r="M26" s="194">
        <v>4310.9102866981402</v>
      </c>
      <c r="N26" s="194">
        <v>4692.9445726593003</v>
      </c>
      <c r="O26" s="194">
        <v>4888.5794416500803</v>
      </c>
      <c r="P26" s="194">
        <v>5098.6381874154204</v>
      </c>
      <c r="Q26" s="194">
        <v>5286.9222968853801</v>
      </c>
      <c r="R26" s="405">
        <v>5816.2618802250863</v>
      </c>
      <c r="S26" s="405">
        <v>7301.254092873015</v>
      </c>
    </row>
    <row r="27" spans="2:19" ht="22.5" customHeight="1">
      <c r="B27" s="283">
        <v>3.09</v>
      </c>
      <c r="C27" s="285" t="s">
        <v>98</v>
      </c>
      <c r="D27" s="194">
        <v>3059.5722108801101</v>
      </c>
      <c r="E27" s="194">
        <v>3365.5294319681202</v>
      </c>
      <c r="F27" s="194">
        <v>3803.6788569765999</v>
      </c>
      <c r="G27" s="194">
        <v>4273.5917797468901</v>
      </c>
      <c r="H27" s="194">
        <v>4499.2060359079696</v>
      </c>
      <c r="I27" s="194">
        <v>4670.2635086476203</v>
      </c>
      <c r="J27" s="194">
        <v>4983.17116372701</v>
      </c>
      <c r="K27" s="194">
        <v>5325.0569777150004</v>
      </c>
      <c r="L27" s="194">
        <v>5309.2784482423203</v>
      </c>
      <c r="M27" s="194">
        <v>5285.1789593516496</v>
      </c>
      <c r="N27" s="194">
        <v>5406.3096028074297</v>
      </c>
      <c r="O27" s="194">
        <v>5746.5745679609099</v>
      </c>
      <c r="P27" s="194">
        <v>5972.8909398211899</v>
      </c>
      <c r="Q27" s="194">
        <v>6534.5700207310902</v>
      </c>
      <c r="R27" s="405">
        <v>7044.966999154276</v>
      </c>
      <c r="S27" s="405">
        <v>6771.8748739043695</v>
      </c>
    </row>
    <row r="28" spans="2:19" ht="25.5" customHeight="1">
      <c r="B28" s="283">
        <v>3.1</v>
      </c>
      <c r="C28" s="285" t="s">
        <v>99</v>
      </c>
      <c r="D28" s="194">
        <v>1548.83935903834</v>
      </c>
      <c r="E28" s="194">
        <v>1607.7423832965601</v>
      </c>
      <c r="F28" s="194">
        <v>1679.0460367350699</v>
      </c>
      <c r="G28" s="194">
        <v>1933.2590620376</v>
      </c>
      <c r="H28" s="194">
        <v>2150.8902687701898</v>
      </c>
      <c r="I28" s="194">
        <v>2258.1846682134201</v>
      </c>
      <c r="J28" s="194">
        <v>2505.3577637355202</v>
      </c>
      <c r="K28" s="194">
        <v>2700.2263962820598</v>
      </c>
      <c r="L28" s="194">
        <v>2773.4246655278798</v>
      </c>
      <c r="M28" s="194">
        <v>2650.2215886039298</v>
      </c>
      <c r="N28" s="194">
        <v>2756.48298309749</v>
      </c>
      <c r="O28" s="194">
        <v>3144.71645545418</v>
      </c>
      <c r="P28" s="194">
        <v>3854.10445926682</v>
      </c>
      <c r="Q28" s="194">
        <v>4256.1722541203499</v>
      </c>
      <c r="R28" s="405">
        <v>4507.1480046383149</v>
      </c>
      <c r="S28" s="405">
        <v>4847.4830267907664</v>
      </c>
    </row>
    <row r="29" spans="2:19" ht="35.25" customHeight="1">
      <c r="B29" s="283">
        <v>3.11</v>
      </c>
      <c r="C29" s="154" t="s">
        <v>100</v>
      </c>
      <c r="D29" s="194">
        <v>717.571230197418</v>
      </c>
      <c r="E29" s="194">
        <v>781.237238680774</v>
      </c>
      <c r="F29" s="194">
        <v>852.82082573190701</v>
      </c>
      <c r="G29" s="194">
        <v>916.59529419564399</v>
      </c>
      <c r="H29" s="194">
        <v>1014.64318153561</v>
      </c>
      <c r="I29" s="194">
        <v>1146.24232866443</v>
      </c>
      <c r="J29" s="194">
        <v>1194.04312666646</v>
      </c>
      <c r="K29" s="194">
        <v>1630.1535051189801</v>
      </c>
      <c r="L29" s="194">
        <v>1653.54140976947</v>
      </c>
      <c r="M29" s="194">
        <v>1697.4590585087301</v>
      </c>
      <c r="N29" s="194">
        <v>1695.9226128288101</v>
      </c>
      <c r="O29" s="194">
        <v>1786.12518643052</v>
      </c>
      <c r="P29" s="194">
        <v>1842.2521885297599</v>
      </c>
      <c r="Q29" s="194">
        <v>1890.2125372188</v>
      </c>
      <c r="R29" s="405">
        <v>1564.736685520767</v>
      </c>
      <c r="S29" s="405">
        <v>1739.0327049209254</v>
      </c>
    </row>
    <row r="30" spans="2:19" s="268" customFormat="1" ht="30" customHeight="1">
      <c r="B30" s="277">
        <v>4</v>
      </c>
      <c r="C30" s="286" t="s">
        <v>101</v>
      </c>
      <c r="D30" s="287">
        <f t="shared" ref="D30:J30" si="3">D5+D11+D18</f>
        <v>69129.902213249341</v>
      </c>
      <c r="E30" s="287">
        <f t="shared" si="3"/>
        <v>71936.605782531959</v>
      </c>
      <c r="F30" s="287">
        <f t="shared" si="3"/>
        <v>78407.604130490101</v>
      </c>
      <c r="G30" s="287">
        <f t="shared" si="3"/>
        <v>82896.549320433114</v>
      </c>
      <c r="H30" s="287">
        <f t="shared" si="3"/>
        <v>89338.677607378471</v>
      </c>
      <c r="I30" s="287">
        <f t="shared" si="3"/>
        <v>101801.54123958691</v>
      </c>
      <c r="J30" s="287">
        <f t="shared" si="3"/>
        <v>110329.30108466705</v>
      </c>
      <c r="K30" s="278">
        <v>118313.71764284</v>
      </c>
      <c r="L30" s="278">
        <v>121652.49821203</v>
      </c>
      <c r="M30" s="278">
        <v>124201.445061648</v>
      </c>
      <c r="N30" s="278">
        <v>128299.78356136099</v>
      </c>
      <c r="O30" s="278">
        <v>138974.36481034101</v>
      </c>
      <c r="P30" s="278">
        <v>147495.85149356199</v>
      </c>
      <c r="Q30" s="278">
        <v>157125.10358989899</v>
      </c>
      <c r="R30" s="404">
        <v>158304.36387879893</v>
      </c>
      <c r="S30" s="404">
        <v>166919.71461416839</v>
      </c>
    </row>
    <row r="31" spans="2:19" ht="24" customHeight="1">
      <c r="B31" s="288"/>
      <c r="C31" s="289" t="s">
        <v>102</v>
      </c>
      <c r="D31" s="290">
        <v>3576.5026151749798</v>
      </c>
      <c r="E31" s="290">
        <v>3731.9667093950402</v>
      </c>
      <c r="F31" s="290">
        <v>4073.4341650913402</v>
      </c>
      <c r="G31" s="290">
        <v>4270.0799405122098</v>
      </c>
      <c r="H31" s="290">
        <v>4608.0592408230204</v>
      </c>
      <c r="I31" s="290">
        <v>5255.4302705820201</v>
      </c>
      <c r="J31" s="290">
        <v>5743.8413064200404</v>
      </c>
      <c r="K31" s="194">
        <v>6163.8611427921996</v>
      </c>
      <c r="L31" s="194">
        <v>6380.4592175444204</v>
      </c>
      <c r="M31" s="194">
        <v>6546.7832325003301</v>
      </c>
      <c r="N31" s="194">
        <v>6859.1913998973596</v>
      </c>
      <c r="O31" s="194">
        <v>7171.5411948451301</v>
      </c>
      <c r="P31" s="194">
        <v>7711.2141981629802</v>
      </c>
      <c r="Q31" s="194">
        <v>8182.4883914436596</v>
      </c>
      <c r="R31" s="405">
        <v>7852.8126843251603</v>
      </c>
      <c r="S31" s="405">
        <v>7672.3753010401488</v>
      </c>
    </row>
    <row r="32" spans="2:19" ht="33.75" customHeight="1">
      <c r="B32" s="277">
        <v>5</v>
      </c>
      <c r="C32" s="286" t="s">
        <v>103</v>
      </c>
      <c r="D32" s="278">
        <f t="shared" ref="D32:J32" si="4">D30+D31</f>
        <v>72706.404828424318</v>
      </c>
      <c r="E32" s="278">
        <f t="shared" si="4"/>
        <v>75668.572491927</v>
      </c>
      <c r="F32" s="278">
        <f t="shared" si="4"/>
        <v>82481.038295581442</v>
      </c>
      <c r="G32" s="278">
        <f t="shared" si="4"/>
        <v>87166.629260945323</v>
      </c>
      <c r="H32" s="278">
        <f t="shared" si="4"/>
        <v>93946.736848201486</v>
      </c>
      <c r="I32" s="278">
        <f t="shared" si="4"/>
        <v>107056.97151016892</v>
      </c>
      <c r="J32" s="278">
        <f t="shared" si="4"/>
        <v>116073.14239108709</v>
      </c>
      <c r="K32" s="278">
        <v>124477.57878563199</v>
      </c>
      <c r="L32" s="278">
        <v>128032.957429574</v>
      </c>
      <c r="M32" s="278">
        <v>130748.22829414799</v>
      </c>
      <c r="N32" s="278">
        <v>135158.97496125801</v>
      </c>
      <c r="O32" s="278">
        <v>146145.906005186</v>
      </c>
      <c r="P32" s="278">
        <v>155207.065691725</v>
      </c>
      <c r="Q32" s="278">
        <v>165307.59198134299</v>
      </c>
      <c r="R32" s="404">
        <v>166157.17656312409</v>
      </c>
      <c r="S32" s="406">
        <v>174592.08991520855</v>
      </c>
    </row>
    <row r="33" spans="2:19" ht="19.5" customHeight="1">
      <c r="B33" s="291"/>
      <c r="C33" s="292" t="s">
        <v>104</v>
      </c>
      <c r="D33" s="292"/>
      <c r="E33" s="292"/>
      <c r="F33" s="292"/>
      <c r="G33" s="292"/>
      <c r="H33" s="292"/>
      <c r="I33" s="292"/>
      <c r="J33" s="292"/>
      <c r="K33" s="296">
        <v>36119.602672934598</v>
      </c>
      <c r="L33" s="296">
        <v>37085.651242477303</v>
      </c>
      <c r="M33" s="296">
        <v>38119.064424808203</v>
      </c>
      <c r="N33" s="296">
        <v>39156.039083199597</v>
      </c>
      <c r="O33" s="296">
        <v>41562.492619705197</v>
      </c>
      <c r="P33" s="296">
        <v>42647.7759788115</v>
      </c>
      <c r="Q33" s="296">
        <v>45155.829859319601</v>
      </c>
      <c r="R33" s="407">
        <v>44805.324495604713</v>
      </c>
      <c r="S33" s="407">
        <v>46830.760229521853</v>
      </c>
    </row>
    <row r="34" spans="2:19" ht="4.5" customHeight="1">
      <c r="B34" s="272"/>
      <c r="L34" s="297"/>
      <c r="M34" s="297"/>
      <c r="N34" s="297"/>
      <c r="O34" s="297"/>
      <c r="P34" s="297"/>
      <c r="Q34" s="297"/>
      <c r="R34" s="297"/>
      <c r="S34" s="297"/>
    </row>
    <row r="35" spans="2:19" ht="13.5" customHeight="1">
      <c r="B35" s="214"/>
      <c r="C35" s="264"/>
      <c r="D35" s="293"/>
      <c r="E35" s="293"/>
      <c r="F35" s="293"/>
      <c r="G35" s="293"/>
      <c r="H35" s="293"/>
      <c r="I35" s="293"/>
      <c r="J35" s="293"/>
      <c r="K35" s="298"/>
      <c r="L35" s="298"/>
      <c r="M35" s="298"/>
      <c r="N35" s="298"/>
      <c r="O35" s="298"/>
      <c r="P35" s="298"/>
      <c r="Q35" s="298"/>
      <c r="R35" s="298"/>
      <c r="S35" s="298"/>
    </row>
    <row r="36" spans="2:19" ht="13.5" customHeight="1">
      <c r="B36" s="272" t="s">
        <v>112</v>
      </c>
      <c r="C36" s="264"/>
      <c r="D36" s="264"/>
      <c r="E36" s="264"/>
      <c r="F36" s="264"/>
      <c r="G36" s="264"/>
      <c r="H36" s="264"/>
      <c r="I36" s="264"/>
      <c r="J36" s="264"/>
      <c r="K36" s="299"/>
      <c r="L36" s="299"/>
      <c r="M36" s="299"/>
      <c r="N36" s="299"/>
      <c r="O36" s="299"/>
      <c r="P36" s="299"/>
      <c r="Q36" s="299"/>
      <c r="R36" s="299"/>
      <c r="S36" s="299"/>
    </row>
    <row r="37" spans="2:19" ht="21" customHeight="1">
      <c r="D37" s="294"/>
      <c r="E37" s="294"/>
      <c r="F37" s="294"/>
      <c r="G37" s="294"/>
      <c r="H37" s="294"/>
      <c r="I37" s="294"/>
      <c r="J37" s="294"/>
    </row>
  </sheetData>
  <printOptions horizontalCentered="1"/>
  <pageMargins left="0.25" right="0.25" top="0.75" bottom="0.75" header="0.3" footer="0.3"/>
  <pageSetup scale="61" fitToHeight="0" orientation="landscape"/>
  <headerFooter>
    <oddFooter>&amp;R6</oddFooter>
  </headerFooter>
  <rowBreaks count="1" manualBreakCount="1">
    <brk id="36" max="1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7"/>
  <sheetViews>
    <sheetView topLeftCell="B31" zoomScale="80" zoomScaleNormal="80" zoomScaleSheetLayoutView="80" workbookViewId="0">
      <selection activeCell="I13" sqref="I13"/>
    </sheetView>
  </sheetViews>
  <sheetFormatPr defaultColWidth="9.109375" defaultRowHeight="14.4"/>
  <cols>
    <col min="1" max="1" width="0.88671875" style="184" hidden="1" customWidth="1"/>
    <col min="2" max="2" width="7.109375" style="184" customWidth="1"/>
    <col min="3" max="3" width="41.88671875" style="241" customWidth="1"/>
    <col min="4" max="6" width="10.109375" style="241" customWidth="1"/>
    <col min="7" max="7" width="8.5546875" style="241" customWidth="1"/>
    <col min="8" max="8" width="12" style="241" customWidth="1"/>
    <col min="9" max="10" width="10.109375" style="241" customWidth="1"/>
    <col min="11" max="11" width="11.44140625" style="184" customWidth="1"/>
    <col min="12" max="13" width="10.44140625" style="182" customWidth="1"/>
    <col min="14" max="17" width="11.88671875" style="184" customWidth="1"/>
    <col min="18" max="18" width="13.109375" style="184" customWidth="1"/>
    <col min="19" max="22" width="9.109375" style="182"/>
    <col min="23" max="16384" width="9.109375" style="184"/>
  </cols>
  <sheetData>
    <row r="1" spans="2:22" ht="18">
      <c r="B1" s="137"/>
      <c r="C1" s="242"/>
      <c r="D1" s="242"/>
      <c r="E1" s="242"/>
      <c r="F1" s="242"/>
      <c r="G1" s="242"/>
      <c r="H1" s="242"/>
      <c r="I1" s="242"/>
      <c r="J1" s="242"/>
      <c r="K1" s="137"/>
      <c r="L1" s="135"/>
      <c r="M1" s="135"/>
    </row>
    <row r="2" spans="2:22" ht="15" customHeight="1">
      <c r="B2" s="243" t="s">
        <v>39</v>
      </c>
      <c r="C2" s="243"/>
      <c r="D2" s="243"/>
      <c r="E2" s="243"/>
      <c r="F2" s="243"/>
      <c r="G2" s="243"/>
      <c r="H2" s="243"/>
      <c r="I2" s="243"/>
      <c r="J2" s="243"/>
      <c r="K2" s="137"/>
      <c r="L2" s="135"/>
      <c r="M2" s="135"/>
    </row>
    <row r="3" spans="2:22" ht="18">
      <c r="B3" s="137"/>
      <c r="C3" s="244"/>
      <c r="D3" s="244"/>
      <c r="E3" s="244"/>
      <c r="F3" s="244"/>
      <c r="G3" s="244"/>
      <c r="H3" s="244"/>
      <c r="I3" s="244"/>
      <c r="J3" s="244"/>
      <c r="K3" s="265"/>
      <c r="L3" s="135"/>
      <c r="M3" s="135"/>
    </row>
    <row r="4" spans="2:22" ht="30" customHeight="1">
      <c r="B4" s="137"/>
      <c r="C4" s="245"/>
      <c r="D4" s="246">
        <v>2007</v>
      </c>
      <c r="E4" s="247">
        <v>2008</v>
      </c>
      <c r="F4" s="246">
        <v>2009</v>
      </c>
      <c r="G4" s="247">
        <v>2010</v>
      </c>
      <c r="H4" s="246">
        <v>2011</v>
      </c>
      <c r="I4" s="247">
        <v>2012</v>
      </c>
      <c r="J4" s="246">
        <v>2013</v>
      </c>
      <c r="K4" s="247">
        <v>2014</v>
      </c>
      <c r="L4" s="246">
        <v>2015</v>
      </c>
      <c r="M4" s="247">
        <v>2016</v>
      </c>
      <c r="N4" s="246">
        <v>2017</v>
      </c>
      <c r="O4" s="247">
        <v>2018</v>
      </c>
      <c r="P4" s="246">
        <v>2019</v>
      </c>
      <c r="Q4" s="247">
        <v>2020</v>
      </c>
      <c r="R4" s="247">
        <v>2021</v>
      </c>
    </row>
    <row r="5" spans="2:22" s="181" customFormat="1" ht="22.5" customHeight="1">
      <c r="B5" s="248">
        <v>1</v>
      </c>
      <c r="C5" s="249" t="s">
        <v>76</v>
      </c>
      <c r="D5" s="250">
        <f>'1.3'!E5/'1.3'!D5*100-100</f>
        <v>-1.4533987760921718</v>
      </c>
      <c r="E5" s="250">
        <f>'1.3'!F5/'1.3'!E5*100-100</f>
        <v>7.6296000416900398</v>
      </c>
      <c r="F5" s="250">
        <f>'1.3'!G5/'1.3'!F5*100-100</f>
        <v>7.2825075678604207</v>
      </c>
      <c r="G5" s="250">
        <f>'1.3'!H5/'1.3'!G5*100-100</f>
        <v>5.1755761905559723</v>
      </c>
      <c r="H5" s="250">
        <f>'1.3'!I5/'1.3'!H5*100-100</f>
        <v>1.3855891577295694</v>
      </c>
      <c r="I5" s="250">
        <f>'1.3'!J5/'1.3'!I5*100-100</f>
        <v>2.2807791888246953</v>
      </c>
      <c r="J5" s="250">
        <f>'1.3'!K5/'1.3'!J5*100-100</f>
        <v>5.6820727382404641</v>
      </c>
      <c r="K5" s="250">
        <v>0.90046722388572598</v>
      </c>
      <c r="L5" s="250">
        <v>2.05724982534552</v>
      </c>
      <c r="M5" s="250">
        <v>2.7330341971099701</v>
      </c>
      <c r="N5" s="250">
        <v>6.2138393747093597</v>
      </c>
      <c r="O5" s="250">
        <v>4.8757241097637101</v>
      </c>
      <c r="P5" s="250">
        <v>4.65510830361346</v>
      </c>
      <c r="Q5" s="250">
        <v>7.2837108720360977</v>
      </c>
      <c r="R5" s="250">
        <v>8.4568487067073548</v>
      </c>
      <c r="S5" s="267"/>
      <c r="T5" s="267"/>
      <c r="U5" s="267"/>
      <c r="V5" s="267"/>
    </row>
    <row r="6" spans="2:22" s="182" customFormat="1" ht="24" customHeight="1">
      <c r="B6" s="251">
        <v>1.01</v>
      </c>
      <c r="C6" s="252" t="s">
        <v>77</v>
      </c>
      <c r="D6" s="253">
        <f>'1.3'!E6/'1.3'!D6*100-100</f>
        <v>-1.3670649541303845</v>
      </c>
      <c r="E6" s="253">
        <f>'1.3'!F6/'1.3'!E6*100-100</f>
        <v>8.5862933213324766</v>
      </c>
      <c r="F6" s="253">
        <f>'1.3'!G6/'1.3'!F6*100-100</f>
        <v>10.194379428109258</v>
      </c>
      <c r="G6" s="253">
        <f>'1.3'!H6/'1.3'!G6*100-100</f>
        <v>5.0540724950158591</v>
      </c>
      <c r="H6" s="253">
        <f>'1.3'!I6/'1.3'!H6*100-100</f>
        <v>3.7345672561060184</v>
      </c>
      <c r="I6" s="253">
        <f>'1.3'!J6/'1.3'!I6*100-100</f>
        <v>0.74038897654480706</v>
      </c>
      <c r="J6" s="253">
        <f>'1.3'!K6/'1.3'!J6*100-100</f>
        <v>5.8708078008999252</v>
      </c>
      <c r="K6" s="253">
        <v>2.7754088418639999</v>
      </c>
      <c r="L6" s="253">
        <v>1.6811287975100799</v>
      </c>
      <c r="M6" s="253">
        <v>2.2342461124999402</v>
      </c>
      <c r="N6" s="253">
        <v>7.1708649477066704</v>
      </c>
      <c r="O6" s="253">
        <v>5.8477484600618901</v>
      </c>
      <c r="P6" s="253">
        <v>5.29540039114171</v>
      </c>
      <c r="Q6" s="253">
        <v>8.6383787276633317</v>
      </c>
      <c r="R6" s="253">
        <v>8.9005355866595526</v>
      </c>
    </row>
    <row r="7" spans="2:22" s="182" customFormat="1" ht="24.75" customHeight="1">
      <c r="B7" s="251"/>
      <c r="C7" s="254" t="s">
        <v>78</v>
      </c>
      <c r="D7" s="255">
        <f>'1.3'!E7/'1.3'!D7*100-100</f>
        <v>-8.1967489865642591</v>
      </c>
      <c r="E7" s="255">
        <f>'1.3'!F7/'1.3'!E7*100-100</f>
        <v>3.2249908054429568</v>
      </c>
      <c r="F7" s="255">
        <f>'1.3'!G7/'1.3'!F7*100-100</f>
        <v>4.9999999999999147</v>
      </c>
      <c r="G7" s="255">
        <f>'1.3'!H7/'1.3'!G7*100-100</f>
        <v>26.600000000000151</v>
      </c>
      <c r="H7" s="255">
        <f>'1.3'!I7/'1.3'!H7*100-100</f>
        <v>14.000000000000171</v>
      </c>
      <c r="I7" s="255">
        <f>'1.3'!J7/'1.3'!I7*100-100</f>
        <v>-9.452083899465535</v>
      </c>
      <c r="J7" s="255">
        <f>'1.3'!K7/'1.3'!J7*100-100</f>
        <v>2.6454072373177269</v>
      </c>
      <c r="K7" s="255">
        <v>4.2954769940122901</v>
      </c>
      <c r="L7" s="255">
        <v>-7.95844065954548</v>
      </c>
      <c r="M7" s="255">
        <v>-7.0163730077284399</v>
      </c>
      <c r="N7" s="255">
        <v>9.1852474802453603</v>
      </c>
      <c r="O7" s="255">
        <v>3.72176751111548</v>
      </c>
      <c r="P7" s="255">
        <v>5.4346082449184996</v>
      </c>
      <c r="Q7" s="255">
        <v>1.4073597481368161</v>
      </c>
      <c r="R7" s="255">
        <v>10.385610447209558</v>
      </c>
    </row>
    <row r="8" spans="2:22" s="182" customFormat="1" ht="23.25" customHeight="1">
      <c r="B8" s="251">
        <v>1.02</v>
      </c>
      <c r="C8" s="252" t="s">
        <v>79</v>
      </c>
      <c r="D8" s="253">
        <f>'1.3'!E8/'1.3'!D8*100-100</f>
        <v>4.7357584076870296</v>
      </c>
      <c r="E8" s="253">
        <f>'1.3'!F8/'1.3'!E8*100-100</f>
        <v>5.0895589777194061</v>
      </c>
      <c r="F8" s="253">
        <f>'1.3'!G8/'1.3'!F8*100-100</f>
        <v>4.3649968730723288</v>
      </c>
      <c r="G8" s="253">
        <f>'1.3'!H8/'1.3'!G8*100-100</f>
        <v>4.6604200265671665</v>
      </c>
      <c r="H8" s="253">
        <f>'1.3'!I8/'1.3'!H8*100-100</f>
        <v>5.1000062000004363</v>
      </c>
      <c r="I8" s="253">
        <f>'1.3'!J8/'1.3'!I8*100-100</f>
        <v>5.234458688470383</v>
      </c>
      <c r="J8" s="253">
        <f>'1.3'!K8/'1.3'!J8*100-100</f>
        <v>5.2781988125063748</v>
      </c>
      <c r="K8" s="253">
        <v>5.0959787103048901</v>
      </c>
      <c r="L8" s="253">
        <v>5.2491990885622997</v>
      </c>
      <c r="M8" s="253">
        <v>5.3562821386104398</v>
      </c>
      <c r="N8" s="253">
        <v>5.66706739822851</v>
      </c>
      <c r="O8" s="253">
        <v>5.3757109266918697</v>
      </c>
      <c r="P8" s="253">
        <v>5.4186102278662096</v>
      </c>
      <c r="Q8" s="253">
        <v>5.4479725253369971</v>
      </c>
      <c r="R8" s="253">
        <v>5.4764389494738941</v>
      </c>
    </row>
    <row r="9" spans="2:22" s="182" customFormat="1" ht="24.75" customHeight="1">
      <c r="B9" s="251">
        <v>1.03</v>
      </c>
      <c r="C9" s="252" t="s">
        <v>80</v>
      </c>
      <c r="D9" s="253">
        <f>'1.3'!E9/'1.3'!D9*100-100</f>
        <v>-4.0896737827307561</v>
      </c>
      <c r="E9" s="253">
        <f>'1.3'!F9/'1.3'!E9*100-100</f>
        <v>-3.329083581243637</v>
      </c>
      <c r="F9" s="253">
        <f>'1.3'!G9/'1.3'!F9*100-100</f>
        <v>0.72686913940056286</v>
      </c>
      <c r="G9" s="253">
        <f>'1.3'!H9/'1.3'!G9*100-100</f>
        <v>10.073313909319069</v>
      </c>
      <c r="H9" s="253">
        <f>'1.3'!I9/'1.3'!H9*100-100</f>
        <v>-14.001582236111332</v>
      </c>
      <c r="I9" s="253">
        <f>'1.3'!J9/'1.3'!I9*100-100</f>
        <v>6.8013702758859012</v>
      </c>
      <c r="J9" s="253">
        <f>'1.3'!K9/'1.3'!J9*100-100</f>
        <v>4.5877813741061146</v>
      </c>
      <c r="K9" s="253">
        <v>-1.5398792068503999</v>
      </c>
      <c r="L9" s="253">
        <v>-3.9196588255659401</v>
      </c>
      <c r="M9" s="253">
        <v>2.8607487735216699</v>
      </c>
      <c r="N9" s="253">
        <v>3.38532233573101</v>
      </c>
      <c r="O9" s="253">
        <v>2.3510965427524999</v>
      </c>
      <c r="P9" s="253">
        <v>-1.7422324036569501</v>
      </c>
      <c r="Q9" s="253">
        <v>-9.3958407146454306</v>
      </c>
      <c r="R9" s="253">
        <v>4.3793561945483228</v>
      </c>
    </row>
    <row r="10" spans="2:22" s="182" customFormat="1" ht="23.25" customHeight="1">
      <c r="B10" s="251">
        <v>1.04</v>
      </c>
      <c r="C10" s="252" t="s">
        <v>81</v>
      </c>
      <c r="D10" s="253">
        <f>'1.3'!E10/'1.3'!D10*100-100</f>
        <v>-7.249609636403946</v>
      </c>
      <c r="E10" s="253">
        <f>'1.3'!F10/'1.3'!E10*100-100</f>
        <v>17.364117364117206</v>
      </c>
      <c r="F10" s="253">
        <f>'1.3'!G10/'1.3'!F10*100-100</f>
        <v>-5.6967213114752013</v>
      </c>
      <c r="G10" s="253">
        <f>'1.3'!H10/'1.3'!G10*100-100</f>
        <v>1.4776119078656365</v>
      </c>
      <c r="H10" s="253">
        <f>'1.3'!I10/'1.3'!H10*100-100</f>
        <v>-8.6670508426368116</v>
      </c>
      <c r="I10" s="253">
        <f>'1.3'!J10/'1.3'!I10*100-100</f>
        <v>9.1152812830059133</v>
      </c>
      <c r="J10" s="253">
        <f>'1.3'!K10/'1.3'!J10*100-100</f>
        <v>5.6691589102306352</v>
      </c>
      <c r="K10" s="253">
        <v>-23.296684139984599</v>
      </c>
      <c r="L10" s="253">
        <v>8.5304411422361603</v>
      </c>
      <c r="M10" s="253">
        <v>3.0986908769580199</v>
      </c>
      <c r="N10" s="253">
        <v>-1.3535764737596101</v>
      </c>
      <c r="O10" s="253">
        <v>-6.7738100893339404</v>
      </c>
      <c r="P10" s="253">
        <v>1.68034237449852</v>
      </c>
      <c r="Q10" s="253">
        <v>14.102189711618873</v>
      </c>
      <c r="R10" s="253">
        <v>14.208676375556472</v>
      </c>
    </row>
    <row r="11" spans="2:22" s="181" customFormat="1" ht="22.5" customHeight="1">
      <c r="B11" s="248">
        <v>2</v>
      </c>
      <c r="C11" s="249" t="s">
        <v>82</v>
      </c>
      <c r="D11" s="250">
        <f>'1.3'!E11/'1.3'!D11*100-100</f>
        <v>4.3654486361117506</v>
      </c>
      <c r="E11" s="250">
        <f>'1.3'!F11/'1.3'!E11*100-100</f>
        <v>10.715604267722384</v>
      </c>
      <c r="F11" s="250">
        <f>'1.3'!G11/'1.3'!F11*100-100</f>
        <v>3.809696280523994</v>
      </c>
      <c r="G11" s="250">
        <f>'1.3'!H11/'1.3'!G11*100-100</f>
        <v>7.2183521783529869</v>
      </c>
      <c r="H11" s="250">
        <f>'1.3'!I11/'1.3'!H11*100-100</f>
        <v>31.995685611442411</v>
      </c>
      <c r="I11" s="250">
        <f>'1.3'!J11/'1.3'!I11*100-100</f>
        <v>8.9156406145990843</v>
      </c>
      <c r="J11" s="250">
        <f>'1.3'!K11/'1.3'!J11*100-100</f>
        <v>4.3461483077370247</v>
      </c>
      <c r="K11" s="250">
        <v>1.1309497173343801</v>
      </c>
      <c r="L11" s="250">
        <v>1.1513018559891099</v>
      </c>
      <c r="M11" s="250">
        <v>4.3226873887710804</v>
      </c>
      <c r="N11" s="250">
        <v>15.614420372812701</v>
      </c>
      <c r="O11" s="250">
        <v>10.502993991383301</v>
      </c>
      <c r="P11" s="250">
        <v>6.3658121393593801</v>
      </c>
      <c r="Q11" s="250">
        <v>-2.4961417342988956</v>
      </c>
      <c r="R11" s="250">
        <v>-0.47852247322701658</v>
      </c>
      <c r="S11" s="267"/>
      <c r="T11" s="267"/>
      <c r="U11" s="267"/>
      <c r="V11" s="267"/>
    </row>
    <row r="12" spans="2:22" ht="21" customHeight="1">
      <c r="B12" s="252">
        <v>2.0099999999999998</v>
      </c>
      <c r="C12" s="252" t="s">
        <v>83</v>
      </c>
      <c r="D12" s="253">
        <f>'1.3'!E12/'1.3'!D12*100-100</f>
        <v>6.875753920385975</v>
      </c>
      <c r="E12" s="253">
        <f>'1.3'!F12/'1.3'!E12*100-100</f>
        <v>2.4078254326562103</v>
      </c>
      <c r="F12" s="253">
        <f>'1.3'!G12/'1.3'!F12*100-100</f>
        <v>6.7597356722997688</v>
      </c>
      <c r="G12" s="253">
        <f>'1.3'!H12/'1.3'!G12*100-100</f>
        <v>10.91479704451001</v>
      </c>
      <c r="H12" s="253">
        <f>'1.3'!I12/'1.3'!H12*100-100</f>
        <v>78.091074412478804</v>
      </c>
      <c r="I12" s="253">
        <f>'1.3'!J12/'1.3'!I12*100-100</f>
        <v>11.957011397976373</v>
      </c>
      <c r="J12" s="253">
        <f>'1.3'!K12/'1.3'!J12*100-100</f>
        <v>5.704418071715267</v>
      </c>
      <c r="K12" s="253">
        <v>5.3739653370118896</v>
      </c>
      <c r="L12" s="253">
        <v>-8.2566901923679694</v>
      </c>
      <c r="M12" s="253">
        <v>-0.23851942621684299</v>
      </c>
      <c r="N12" s="253">
        <v>30.752388231523199</v>
      </c>
      <c r="O12" s="253">
        <v>23.310349708169799</v>
      </c>
      <c r="P12" s="253">
        <v>12.601469780362599</v>
      </c>
      <c r="Q12" s="253">
        <v>-9.1895042674060576</v>
      </c>
      <c r="R12" s="253">
        <v>-12.187243283624827</v>
      </c>
    </row>
    <row r="13" spans="2:22" ht="21" customHeight="1">
      <c r="B13" s="252"/>
      <c r="C13" s="254" t="s">
        <v>106</v>
      </c>
      <c r="D13" s="255"/>
      <c r="E13" s="255"/>
      <c r="F13" s="255"/>
      <c r="G13" s="255"/>
      <c r="H13" s="255"/>
      <c r="I13" s="255">
        <f>'1.3'!J13/'1.3'!I13*100-100</f>
        <v>21.602674119015191</v>
      </c>
      <c r="J13" s="255">
        <f>'1.3'!K13/'1.3'!J13*100-100</f>
        <v>18.008062381611794</v>
      </c>
      <c r="K13" s="255">
        <v>9.2877521145003694</v>
      </c>
      <c r="L13" s="255">
        <v>2.0110430302358901</v>
      </c>
      <c r="M13" s="255">
        <v>-15.6195847686408</v>
      </c>
      <c r="N13" s="255">
        <v>80.322816388066101</v>
      </c>
      <c r="O13" s="255">
        <v>7.94635925544143</v>
      </c>
      <c r="P13" s="255">
        <v>14.4373058959152</v>
      </c>
      <c r="Q13" s="255">
        <v>-4.6257375348616296</v>
      </c>
      <c r="R13" s="255">
        <v>-12.574692118952591</v>
      </c>
    </row>
    <row r="14" spans="2:22" ht="24.75" customHeight="1">
      <c r="B14" s="252">
        <v>2.02</v>
      </c>
      <c r="C14" s="252" t="s">
        <v>85</v>
      </c>
      <c r="D14" s="253">
        <f>'1.3'!E14/'1.3'!D14*100-100</f>
        <v>-1.2174389909507397</v>
      </c>
      <c r="E14" s="253">
        <f>'1.3'!F14/'1.3'!E14*100-100</f>
        <v>3.7028812524286394</v>
      </c>
      <c r="F14" s="253">
        <f>'1.3'!G14/'1.3'!F14*100-100</f>
        <v>-1.3062098501076065</v>
      </c>
      <c r="G14" s="253">
        <f>'1.3'!H14/'1.3'!G14*100-100</f>
        <v>7.5992623128664292</v>
      </c>
      <c r="H14" s="253">
        <f>'1.3'!I14/'1.3'!H14*100-100</f>
        <v>17.000000000000441</v>
      </c>
      <c r="I14" s="253">
        <f>'1.3'!J14/'1.3'!I14*100-100</f>
        <v>1.9537813799440613</v>
      </c>
      <c r="J14" s="253">
        <f>'1.3'!K14/'1.3'!J14*100-100</f>
        <v>-0.49535489273922906</v>
      </c>
      <c r="K14" s="253">
        <v>-2.5677771840452501</v>
      </c>
      <c r="L14" s="253">
        <v>3.6595816618109098</v>
      </c>
      <c r="M14" s="253">
        <v>7.9190738617343399</v>
      </c>
      <c r="N14" s="253">
        <v>9.5161643923378207</v>
      </c>
      <c r="O14" s="253">
        <v>4.1448299068137704</v>
      </c>
      <c r="P14" s="253">
        <v>6.3214323333029601</v>
      </c>
      <c r="Q14" s="400">
        <v>1.9133257243088897</v>
      </c>
      <c r="R14" s="400">
        <v>8.1420000000000492</v>
      </c>
    </row>
    <row r="15" spans="2:22" ht="23.25" customHeight="1">
      <c r="B15" s="252">
        <v>2.0299999999999998</v>
      </c>
      <c r="C15" s="252" t="s">
        <v>86</v>
      </c>
      <c r="D15" s="253">
        <f>'1.3'!E15/'1.3'!D15*100-100</f>
        <v>-17.168885774351807</v>
      </c>
      <c r="E15" s="253">
        <f>'1.3'!F15/'1.3'!E15*100-100</f>
        <v>19.373942470389238</v>
      </c>
      <c r="F15" s="253">
        <f>'1.3'!G15/'1.3'!F15*100-100</f>
        <v>7.5124025513820101</v>
      </c>
      <c r="G15" s="253">
        <f>'1.3'!H15/'1.3'!G15*100-100</f>
        <v>12.261041529334008</v>
      </c>
      <c r="H15" s="253">
        <f>'1.3'!I15/'1.3'!H15*100-100</f>
        <v>-0.80598928009413839</v>
      </c>
      <c r="I15" s="253">
        <f>'1.3'!J15/'1.3'!I15*100-100</f>
        <v>11.081824004128578</v>
      </c>
      <c r="J15" s="253">
        <f>'1.3'!K15/'1.3'!J15*100-100</f>
        <v>16.329545213225316</v>
      </c>
      <c r="K15" s="253">
        <v>1.2970605185275199</v>
      </c>
      <c r="L15" s="253">
        <v>17.6762789934529</v>
      </c>
      <c r="M15" s="253">
        <v>-5.76290997800439</v>
      </c>
      <c r="N15" s="253">
        <v>19.418820788185901</v>
      </c>
      <c r="O15" s="253">
        <v>5.5377827667544697</v>
      </c>
      <c r="P15" s="253">
        <v>5.9768059322791798</v>
      </c>
      <c r="Q15" s="400">
        <v>9.8677842150688644</v>
      </c>
      <c r="R15" s="400">
        <v>7.8939999999999788</v>
      </c>
    </row>
    <row r="16" spans="2:22" ht="24.75" customHeight="1">
      <c r="B16" s="252">
        <v>2.04</v>
      </c>
      <c r="C16" s="252" t="s">
        <v>87</v>
      </c>
      <c r="D16" s="253">
        <f>'1.3'!E16/'1.3'!D16*100-100</f>
        <v>1.1586452762922193</v>
      </c>
      <c r="E16" s="253">
        <f>'1.3'!F16/'1.3'!E16*100-100</f>
        <v>0.83700440528635056</v>
      </c>
      <c r="F16" s="253">
        <f>'1.3'!G16/'1.3'!F16*100-100</f>
        <v>7.6452599388378957</v>
      </c>
      <c r="G16" s="253">
        <f>'1.3'!H16/'1.3'!G16*100-100</f>
        <v>5.2759740259741221</v>
      </c>
      <c r="H16" s="253">
        <f>'1.3'!I16/'1.3'!H16*100-100</f>
        <v>2.9172107292598355</v>
      </c>
      <c r="I16" s="253">
        <f>'1.3'!J16/'1.3'!I16*100-100</f>
        <v>2.2326491579791394</v>
      </c>
      <c r="J16" s="253">
        <f>'1.3'!K16/'1.3'!J16*100-100</f>
        <v>-1.5916598894496303</v>
      </c>
      <c r="K16" s="253">
        <v>5.9388788384073097</v>
      </c>
      <c r="L16" s="253">
        <v>13.9400773990414</v>
      </c>
      <c r="M16" s="253">
        <v>-11.8050766762764</v>
      </c>
      <c r="N16" s="253">
        <v>6.0648078582329097</v>
      </c>
      <c r="O16" s="253">
        <v>-3.5926458332156201</v>
      </c>
      <c r="P16" s="253">
        <v>-4.39851931841162</v>
      </c>
      <c r="Q16" s="400">
        <v>2.155988646584639</v>
      </c>
      <c r="R16" s="400">
        <v>25.96247420420994</v>
      </c>
    </row>
    <row r="17" spans="2:22" s="181" customFormat="1" ht="24" customHeight="1">
      <c r="B17" s="252">
        <v>2.0499999999999998</v>
      </c>
      <c r="C17" s="252" t="s">
        <v>88</v>
      </c>
      <c r="D17" s="253">
        <f>'1.3'!E17/'1.3'!D17*100-100</f>
        <v>23.15196161702282</v>
      </c>
      <c r="E17" s="253">
        <f>'1.3'!F17/'1.3'!E17*100-100</f>
        <v>38.983489705249553</v>
      </c>
      <c r="F17" s="253">
        <f>'1.3'!G17/'1.3'!F17*100-100</f>
        <v>9.3355354458179534</v>
      </c>
      <c r="G17" s="253">
        <f>'1.3'!H17/'1.3'!G17*100-100</f>
        <v>2.5000497170391611</v>
      </c>
      <c r="H17" s="253">
        <f>'1.3'!I17/'1.3'!H17*100-100</f>
        <v>17.199943152837378</v>
      </c>
      <c r="I17" s="253">
        <f>'1.3'!J17/'1.3'!I17*100-100</f>
        <v>16.373796450524409</v>
      </c>
      <c r="J17" s="253">
        <f>'1.3'!K17/'1.3'!J17*100-100</f>
        <v>8.5844075811797609</v>
      </c>
      <c r="K17" s="253">
        <v>-0.43115509115105899</v>
      </c>
      <c r="L17" s="253">
        <v>9.5482843707854297</v>
      </c>
      <c r="M17" s="253">
        <v>8.3748903411035691</v>
      </c>
      <c r="N17" s="253">
        <v>5.0610085990088596</v>
      </c>
      <c r="O17" s="253">
        <v>1.09025657707742</v>
      </c>
      <c r="P17" s="253">
        <v>-4.4313147174210998</v>
      </c>
      <c r="Q17" s="400">
        <v>3.1080378927275554</v>
      </c>
      <c r="R17" s="400">
        <v>6.0358024666789412</v>
      </c>
      <c r="S17" s="267"/>
      <c r="T17" s="267"/>
      <c r="U17" s="267"/>
      <c r="V17" s="267"/>
    </row>
    <row r="18" spans="2:22" ht="22.5" customHeight="1">
      <c r="B18" s="248">
        <v>3</v>
      </c>
      <c r="C18" s="249" t="s">
        <v>113</v>
      </c>
      <c r="D18" s="250">
        <f>'1.3'!E18/'1.3'!D18*100-100</f>
        <v>7.6522083413379107</v>
      </c>
      <c r="E18" s="250">
        <f>'1.3'!F18/'1.3'!E18*100-100</f>
        <v>8.5455207869702434</v>
      </c>
      <c r="F18" s="250">
        <f>'1.3'!G18/'1.3'!F18*100-100</f>
        <v>6.2405954883756181</v>
      </c>
      <c r="G18" s="250">
        <f>'1.3'!H18/'1.3'!G18*100-100</f>
        <v>9.8483225806459842</v>
      </c>
      <c r="H18" s="250">
        <f>'1.3'!I18/'1.3'!H18*100-100</f>
        <v>8.154153524005082</v>
      </c>
      <c r="I18" s="250">
        <f>'1.3'!J18/'1.3'!I18*100-100</f>
        <v>11.373516194191225</v>
      </c>
      <c r="J18" s="250">
        <f>'1.3'!K18/'1.3'!J18*100-100</f>
        <v>10.627781580411906</v>
      </c>
      <c r="K18" s="250">
        <v>5.2065716800787598</v>
      </c>
      <c r="L18" s="250">
        <v>2.8756808234316402</v>
      </c>
      <c r="M18" s="250">
        <v>2.75832781971339</v>
      </c>
      <c r="N18" s="250">
        <v>3.4468989780377801</v>
      </c>
      <c r="O18" s="250">
        <v>2.8100997074912399</v>
      </c>
      <c r="P18" s="250">
        <v>7.6226495645035399</v>
      </c>
      <c r="Q18" s="408">
        <v>0.68042154510072894</v>
      </c>
      <c r="R18" s="408">
        <v>9.36662827368162</v>
      </c>
    </row>
    <row r="19" spans="2:22" ht="40.5" customHeight="1">
      <c r="B19" s="256">
        <v>3.01</v>
      </c>
      <c r="C19" s="257" t="s">
        <v>114</v>
      </c>
      <c r="D19" s="253">
        <f>'1.3'!E19/'1.3'!D19*100-100</f>
        <v>5.4264925046024786</v>
      </c>
      <c r="E19" s="253">
        <f>'1.3'!F19/'1.3'!E19*100-100</f>
        <v>9.5044072010643532</v>
      </c>
      <c r="F19" s="253">
        <f>'1.3'!G19/'1.3'!F19*100-100</f>
        <v>5.3938042331279235</v>
      </c>
      <c r="G19" s="253">
        <f>'1.3'!H19/'1.3'!G19*100-100</f>
        <v>13.341368540603014</v>
      </c>
      <c r="H19" s="253">
        <f>'1.3'!I19/'1.3'!H19*100-100</f>
        <v>10.978248846946343</v>
      </c>
      <c r="I19" s="253">
        <f>'1.3'!J19/'1.3'!I19*100-100</f>
        <v>11.330299516422329</v>
      </c>
      <c r="J19" s="253">
        <f>'1.3'!K19/'1.3'!J19*100-100</f>
        <v>14.462946411429641</v>
      </c>
      <c r="K19" s="253">
        <v>2.0439925199536901</v>
      </c>
      <c r="L19" s="253">
        <v>0.50788614069436899</v>
      </c>
      <c r="M19" s="253">
        <v>-0.44980869700306197</v>
      </c>
      <c r="N19" s="253">
        <v>8.2039964795597609</v>
      </c>
      <c r="O19" s="253">
        <v>2.7605826845982899</v>
      </c>
      <c r="P19" s="253">
        <v>3.6558526707735099</v>
      </c>
      <c r="Q19" s="400">
        <v>-2.8999999999999471</v>
      </c>
      <c r="R19" s="400">
        <v>6.3335269101404412</v>
      </c>
    </row>
    <row r="20" spans="2:22" ht="27" customHeight="1">
      <c r="B20" s="256">
        <v>3.02</v>
      </c>
      <c r="C20" s="257" t="s">
        <v>91</v>
      </c>
      <c r="D20" s="253">
        <f>'1.3'!E20/'1.3'!D20*100-100</f>
        <v>2.5164971507848861</v>
      </c>
      <c r="E20" s="253">
        <f>'1.3'!F20/'1.3'!E20*100-100</f>
        <v>9.0661141173901569</v>
      </c>
      <c r="F20" s="253">
        <f>'1.3'!G20/'1.3'!F20*100-100</f>
        <v>-3.7710474066799407</v>
      </c>
      <c r="G20" s="253">
        <f>'1.3'!H20/'1.3'!G20*100-100</f>
        <v>2.6922179166786435</v>
      </c>
      <c r="H20" s="253">
        <f>'1.3'!I20/'1.3'!H20*100-100</f>
        <v>3.5800053471093634</v>
      </c>
      <c r="I20" s="253">
        <f>'1.3'!J20/'1.3'!I20*100-100</f>
        <v>5.739766304933795</v>
      </c>
      <c r="J20" s="253">
        <f>'1.3'!K20/'1.3'!J20*100-100</f>
        <v>24.565619223659823</v>
      </c>
      <c r="K20" s="253">
        <v>1.52180064436931</v>
      </c>
      <c r="L20" s="253">
        <v>4.0596956474835597</v>
      </c>
      <c r="M20" s="253">
        <v>2.2947804237813298</v>
      </c>
      <c r="N20" s="253">
        <v>7.6448589157606603</v>
      </c>
      <c r="O20" s="253">
        <v>3.1961080990094102</v>
      </c>
      <c r="P20" s="253">
        <v>6.0074277807316703</v>
      </c>
      <c r="Q20" s="400">
        <v>-36.991460339347626</v>
      </c>
      <c r="R20" s="400">
        <v>4.7009999999999996</v>
      </c>
    </row>
    <row r="21" spans="2:22" ht="25.5" customHeight="1">
      <c r="B21" s="256">
        <v>3.03</v>
      </c>
      <c r="C21" s="257" t="s">
        <v>92</v>
      </c>
      <c r="D21" s="253">
        <f>'1.3'!E21/'1.3'!D21*100-100</f>
        <v>9.1718988630579759</v>
      </c>
      <c r="E21" s="253">
        <f>'1.3'!F21/'1.3'!E21*100-100</f>
        <v>3.8276210460868327</v>
      </c>
      <c r="F21" s="253">
        <f>'1.3'!G21/'1.3'!F21*100-100</f>
        <v>4.4238182566713533</v>
      </c>
      <c r="G21" s="253">
        <f>'1.3'!H21/'1.3'!G21*100-100</f>
        <v>8.0355542812084195</v>
      </c>
      <c r="H21" s="253">
        <f>'1.3'!I21/'1.3'!H21*100-100</f>
        <v>11.00029352785063</v>
      </c>
      <c r="I21" s="253">
        <f>'1.3'!J21/'1.3'!I21*100-100</f>
        <v>9.1923242084414198</v>
      </c>
      <c r="J21" s="253">
        <f>'1.3'!K21/'1.3'!J21*100-100</f>
        <v>-0.50489740672354344</v>
      </c>
      <c r="K21" s="253">
        <v>5.7925998553026901</v>
      </c>
      <c r="L21" s="253">
        <v>2.6229536854796001</v>
      </c>
      <c r="M21" s="253">
        <v>1.14158764474745</v>
      </c>
      <c r="N21" s="253">
        <v>8.9489334342718099</v>
      </c>
      <c r="O21" s="253">
        <v>1.1037188299610099</v>
      </c>
      <c r="P21" s="253">
        <v>4.3423083132527998</v>
      </c>
      <c r="Q21" s="400">
        <v>4.1136152709895679</v>
      </c>
      <c r="R21" s="400">
        <v>7.150982748073953</v>
      </c>
    </row>
    <row r="22" spans="2:22" ht="22.5" customHeight="1">
      <c r="B22" s="256">
        <v>3.04</v>
      </c>
      <c r="C22" s="257" t="s">
        <v>107</v>
      </c>
      <c r="D22" s="253">
        <f>'1.3'!E22/'1.3'!D22*100-100</f>
        <v>4.0993786749482126</v>
      </c>
      <c r="E22" s="253">
        <f>'1.3'!F22/'1.3'!E22*100-100</f>
        <v>19.51074009449232</v>
      </c>
      <c r="F22" s="253">
        <f>'1.3'!G22/'1.3'!F22*100-100</f>
        <v>3.871645198868336</v>
      </c>
      <c r="G22" s="253">
        <f>'1.3'!H22/'1.3'!G22*100-100</f>
        <v>24.470332924105904</v>
      </c>
      <c r="H22" s="253">
        <f>'1.3'!I22/'1.3'!H22*100-100</f>
        <v>17.000920910145794</v>
      </c>
      <c r="I22" s="253">
        <f>'1.3'!J22/'1.3'!I22*100-100</f>
        <v>41.481681508952846</v>
      </c>
      <c r="J22" s="253">
        <f>'1.3'!K22/'1.3'!J22*100-100</f>
        <v>24.306159485663215</v>
      </c>
      <c r="K22" s="253">
        <v>29.6581093769897</v>
      </c>
      <c r="L22" s="253">
        <v>11.949763538575001</v>
      </c>
      <c r="M22" s="253">
        <v>5.5588338083867104</v>
      </c>
      <c r="N22" s="253">
        <v>4.17828719116069</v>
      </c>
      <c r="O22" s="253">
        <v>13.1237318770093</v>
      </c>
      <c r="P22" s="253">
        <v>46.530851948318599</v>
      </c>
      <c r="Q22" s="400">
        <v>21.500000000000028</v>
      </c>
      <c r="R22" s="400">
        <v>31.681195597059684</v>
      </c>
    </row>
    <row r="23" spans="2:22" ht="25.5" customHeight="1">
      <c r="B23" s="256">
        <v>3.05</v>
      </c>
      <c r="C23" s="258" t="s">
        <v>108</v>
      </c>
      <c r="D23" s="253">
        <f>'1.3'!E23/'1.3'!D23*100-100</f>
        <v>18.375978469816246</v>
      </c>
      <c r="E23" s="253">
        <f>'1.3'!F23/'1.3'!E23*100-100</f>
        <v>10.771703803551588</v>
      </c>
      <c r="F23" s="253">
        <f>'1.3'!G23/'1.3'!F23*100-100</f>
        <v>9.3210774219014496</v>
      </c>
      <c r="G23" s="253">
        <f>'1.3'!H23/'1.3'!G23*100-100</f>
        <v>16.757619117863996</v>
      </c>
      <c r="H23" s="253">
        <f>'1.3'!I23/'1.3'!H23*100-100</f>
        <v>0.99880867199115642</v>
      </c>
      <c r="I23" s="253">
        <f>'1.3'!J23/'1.3'!I23*100-100</f>
        <v>21.932831366966667</v>
      </c>
      <c r="J23" s="253">
        <f>'1.3'!K23/'1.3'!J23*100-100</f>
        <v>23.21263160050367</v>
      </c>
      <c r="K23" s="253">
        <v>21.385131502351602</v>
      </c>
      <c r="L23" s="253">
        <v>12.906537020102499</v>
      </c>
      <c r="M23" s="253">
        <v>7.9967381777607196</v>
      </c>
      <c r="N23" s="253">
        <v>-17.706138617990099</v>
      </c>
      <c r="O23" s="253">
        <v>-8.2038986744358091</v>
      </c>
      <c r="P23" s="253">
        <v>1.56755847122345</v>
      </c>
      <c r="Q23" s="400">
        <v>9.256998858208231</v>
      </c>
      <c r="R23" s="400">
        <v>2.3918974389344205</v>
      </c>
    </row>
    <row r="24" spans="2:22" ht="25.5" customHeight="1">
      <c r="B24" s="256">
        <v>3.06</v>
      </c>
      <c r="C24" s="258" t="s">
        <v>95</v>
      </c>
      <c r="D24" s="253">
        <f>'1.3'!E24/'1.3'!D24*100-100</f>
        <v>3.2381661013239977</v>
      </c>
      <c r="E24" s="253">
        <f>'1.3'!F24/'1.3'!E24*100-100</f>
        <v>-2.9778008033119363E-2</v>
      </c>
      <c r="F24" s="253">
        <f>'1.3'!G24/'1.3'!F24*100-100</f>
        <v>0.16432174860206317</v>
      </c>
      <c r="G24" s="253">
        <f>'1.3'!H24/'1.3'!G24*100-100</f>
        <v>13.896222094105241</v>
      </c>
      <c r="H24" s="253">
        <f>'1.3'!I24/'1.3'!H24*100-100</f>
        <v>14.041274346437788</v>
      </c>
      <c r="I24" s="253">
        <f>'1.3'!J24/'1.3'!I24*100-100</f>
        <v>18.325916277968446</v>
      </c>
      <c r="J24" s="253">
        <f>'1.3'!K24/'1.3'!J24*100-100</f>
        <v>-17.494501688696602</v>
      </c>
      <c r="K24" s="253">
        <v>-0.25556511211673999</v>
      </c>
      <c r="L24" s="253">
        <v>3.1037982223621698</v>
      </c>
      <c r="M24" s="253">
        <v>3.1579376073874701</v>
      </c>
      <c r="N24" s="253">
        <v>3.8192526050112798</v>
      </c>
      <c r="O24" s="253">
        <v>-6.4959645273403499</v>
      </c>
      <c r="P24" s="253">
        <v>19.851301808364401</v>
      </c>
      <c r="Q24" s="400">
        <v>11.656998858208055</v>
      </c>
      <c r="R24" s="400">
        <v>8.9369999999999727</v>
      </c>
    </row>
    <row r="25" spans="2:22" ht="36.75" customHeight="1">
      <c r="B25" s="256">
        <v>3.07</v>
      </c>
      <c r="C25" s="258" t="s">
        <v>96</v>
      </c>
      <c r="D25" s="253">
        <f>'1.3'!E25/'1.3'!D25*100-100</f>
        <v>3.2381661013240404</v>
      </c>
      <c r="E25" s="253">
        <f>'1.3'!F25/'1.3'!E25*100-100</f>
        <v>-2.9778008033247261E-2</v>
      </c>
      <c r="F25" s="253">
        <f>'1.3'!G25/'1.3'!F25*100-100</f>
        <v>0.16432174860243265</v>
      </c>
      <c r="G25" s="253">
        <f>'1.3'!H25/'1.3'!G25*100-100</f>
        <v>13.896222094105042</v>
      </c>
      <c r="H25" s="253">
        <f>'1.3'!I25/'1.3'!H25*100-100</f>
        <v>14.041274346438186</v>
      </c>
      <c r="I25" s="253">
        <f>'1.3'!J25/'1.3'!I25*100-100</f>
        <v>18.325916277968062</v>
      </c>
      <c r="J25" s="253">
        <f>'1.3'!K25/'1.3'!J25*100-100</f>
        <v>-17.494501688696417</v>
      </c>
      <c r="K25" s="253">
        <v>6.8048746524988397</v>
      </c>
      <c r="L25" s="253">
        <v>1.4077360092186599</v>
      </c>
      <c r="M25" s="253">
        <v>-4.2225354488802704</v>
      </c>
      <c r="N25" s="253">
        <v>2.88406250360556</v>
      </c>
      <c r="O25" s="253">
        <v>0.26851403732064399</v>
      </c>
      <c r="P25" s="253">
        <v>5.0837983676143903</v>
      </c>
      <c r="Q25" s="400">
        <v>-6.15438182595065</v>
      </c>
      <c r="R25" s="400">
        <v>10.823999999999989</v>
      </c>
    </row>
    <row r="26" spans="2:22" ht="36" customHeight="1">
      <c r="B26" s="256">
        <v>3.08</v>
      </c>
      <c r="C26" s="258" t="s">
        <v>97</v>
      </c>
      <c r="D26" s="253">
        <f>'1.3'!E26/'1.3'!D26*100-100</f>
        <v>11.309592970652787</v>
      </c>
      <c r="E26" s="253">
        <f>'1.3'!F26/'1.3'!E26*100-100</f>
        <v>12.734472579476417</v>
      </c>
      <c r="F26" s="253">
        <f>'1.3'!G26/'1.3'!F26*100-100</f>
        <v>11.684229894620032</v>
      </c>
      <c r="G26" s="253">
        <f>'1.3'!H26/'1.3'!G26*100-100</f>
        <v>3.3769244358359458</v>
      </c>
      <c r="H26" s="253">
        <f>'1.3'!I26/'1.3'!H26*100-100</f>
        <v>7.3966807466775037</v>
      </c>
      <c r="I26" s="253">
        <f>'1.3'!J26/'1.3'!I26*100-100</f>
        <v>4.1599999999998687</v>
      </c>
      <c r="J26" s="253">
        <f>'1.3'!K26/'1.3'!J26*100-100</f>
        <v>8.3915623378399147</v>
      </c>
      <c r="K26" s="253">
        <v>-3.50225385220299</v>
      </c>
      <c r="L26" s="253">
        <v>-2.5659696419185498</v>
      </c>
      <c r="M26" s="253">
        <v>8.8620328551019405</v>
      </c>
      <c r="N26" s="253">
        <v>4.1687018877345698</v>
      </c>
      <c r="O26" s="253">
        <v>4.2969281418576903</v>
      </c>
      <c r="P26" s="253">
        <v>3.69283135121634</v>
      </c>
      <c r="Q26" s="400">
        <v>10.012244432863104</v>
      </c>
      <c r="R26" s="400">
        <v>25.531728853145452</v>
      </c>
    </row>
    <row r="27" spans="2:22" ht="22.5" customHeight="1">
      <c r="B27" s="256">
        <v>3.09</v>
      </c>
      <c r="C27" s="258" t="s">
        <v>98</v>
      </c>
      <c r="D27" s="253">
        <f>'1.3'!E27/'1.3'!D27*100-100</f>
        <v>9.9999999999999716</v>
      </c>
      <c r="E27" s="253">
        <f>'1.3'!F27/'1.3'!E27*100-100</f>
        <v>13.018736988202633</v>
      </c>
      <c r="F27" s="253">
        <f>'1.3'!G27/'1.3'!F27*100-100</f>
        <v>12.354169225101359</v>
      </c>
      <c r="G27" s="253">
        <f>'1.3'!H27/'1.3'!G27*100-100</f>
        <v>5.2792654934964816</v>
      </c>
      <c r="H27" s="253">
        <f>'1.3'!I27/'1.3'!H27*100-100</f>
        <v>3.8019479742525277</v>
      </c>
      <c r="I27" s="253">
        <f>'1.3'!J27/'1.3'!I27*100-100</f>
        <v>6.6999999999999744</v>
      </c>
      <c r="J27" s="253">
        <f>'1.3'!K27/'1.3'!J27*100-100</f>
        <v>6.860808163215637</v>
      </c>
      <c r="K27" s="253">
        <v>-0.29630724213306497</v>
      </c>
      <c r="L27" s="253">
        <v>-0.45391269502258502</v>
      </c>
      <c r="M27" s="253">
        <v>2.2918929403791299</v>
      </c>
      <c r="N27" s="253">
        <v>6.2938490421781301</v>
      </c>
      <c r="O27" s="253">
        <v>3.9382830446867301</v>
      </c>
      <c r="P27" s="253">
        <v>9.4038060726203003</v>
      </c>
      <c r="Q27" s="400">
        <v>7.8107201668042636</v>
      </c>
      <c r="R27" s="400">
        <v>-3.8764145422212848</v>
      </c>
    </row>
    <row r="28" spans="2:22" ht="23.25" customHeight="1">
      <c r="B28" s="256">
        <v>3.1</v>
      </c>
      <c r="C28" s="258" t="s">
        <v>99</v>
      </c>
      <c r="D28" s="253">
        <f>'1.3'!E28/'1.3'!D28*100-100</f>
        <v>3.8030428342673588</v>
      </c>
      <c r="E28" s="253">
        <f>'1.3'!F28/'1.3'!E28*100-100</f>
        <v>4.435017337311649</v>
      </c>
      <c r="F28" s="253">
        <f>'1.3'!G28/'1.3'!F28*100-100</f>
        <v>15.140324907162821</v>
      </c>
      <c r="G28" s="253">
        <f>'1.3'!H28/'1.3'!G28*100-100</f>
        <v>11.25721901456977</v>
      </c>
      <c r="H28" s="253">
        <f>'1.3'!I28/'1.3'!H28*100-100</f>
        <v>4.9883716059851793</v>
      </c>
      <c r="I28" s="253">
        <f>'1.3'!J28/'1.3'!I28*100-100</f>
        <v>10.945654666837015</v>
      </c>
      <c r="J28" s="253">
        <f>'1.3'!K28/'1.3'!J28*100-100</f>
        <v>7.7780760643137796</v>
      </c>
      <c r="K28" s="253">
        <v>2.7108197055847501</v>
      </c>
      <c r="L28" s="253">
        <v>-4.4422723449205401</v>
      </c>
      <c r="M28" s="253">
        <v>4.0095286730169999</v>
      </c>
      <c r="N28" s="253">
        <v>14.084377619499399</v>
      </c>
      <c r="O28" s="253">
        <v>22.5580911303555</v>
      </c>
      <c r="P28" s="253">
        <v>10.4321976506578</v>
      </c>
      <c r="Q28" s="400">
        <v>5.8967479588025729</v>
      </c>
      <c r="R28" s="400">
        <v>7.5510061307552334</v>
      </c>
    </row>
    <row r="29" spans="2:22" ht="30.75" customHeight="1">
      <c r="B29" s="256">
        <v>3.11</v>
      </c>
      <c r="C29" s="154" t="s">
        <v>100</v>
      </c>
      <c r="D29" s="253">
        <f>'1.3'!E29/'1.3'!D29*100-100</f>
        <v>8.8724304715840105</v>
      </c>
      <c r="E29" s="253">
        <f>'1.3'!F29/'1.3'!E29*100-100</f>
        <v>9.1628488129945822</v>
      </c>
      <c r="F29" s="253">
        <f>'1.3'!G29/'1.3'!F29*100-100</f>
        <v>7.4780618084700876</v>
      </c>
      <c r="G29" s="253">
        <f>'1.3'!H29/'1.3'!G29*100-100</f>
        <v>10.696966039522124</v>
      </c>
      <c r="H29" s="253">
        <f>'1.3'!I29/'1.3'!H29*100-100</f>
        <v>12.969992754462865</v>
      </c>
      <c r="I29" s="253">
        <f>'1.3'!J29/'1.3'!I29*100-100</f>
        <v>4.1702174842667148</v>
      </c>
      <c r="J29" s="253">
        <f>'1.3'!K29/'1.3'!J29*100-100</f>
        <v>36.523838102067288</v>
      </c>
      <c r="K29" s="253">
        <v>1.4347056628129</v>
      </c>
      <c r="L29" s="253">
        <v>2.6559751379548802</v>
      </c>
      <c r="M29" s="253">
        <v>-9.0514447003731097E-2</v>
      </c>
      <c r="N29" s="253">
        <v>5.3187906641123597</v>
      </c>
      <c r="O29" s="253">
        <v>3.1423890400094501</v>
      </c>
      <c r="P29" s="253">
        <v>2.60335414378401</v>
      </c>
      <c r="Q29" s="400">
        <v>-17.219008195603656</v>
      </c>
      <c r="R29" s="400">
        <v>11.13900000000001</v>
      </c>
    </row>
    <row r="30" spans="2:22" s="181" customFormat="1" ht="41.25" customHeight="1">
      <c r="B30" s="248">
        <v>4</v>
      </c>
      <c r="C30" s="259" t="s">
        <v>101</v>
      </c>
      <c r="D30" s="250">
        <f>'1.3'!E30/'1.3'!D30*100-100</f>
        <v>4.0600427303145921</v>
      </c>
      <c r="E30" s="250">
        <f>'1.3'!F30/'1.3'!E30*100-100</f>
        <v>8.9954179482978418</v>
      </c>
      <c r="F30" s="250">
        <f>'1.3'!G30/'1.3'!F30*100-100</f>
        <v>5.7251401056360294</v>
      </c>
      <c r="G30" s="250">
        <f>'1.3'!H30/'1.3'!G30*100-100</f>
        <v>7.771286428393509</v>
      </c>
      <c r="H30" s="250">
        <f>'1.3'!I30/'1.3'!H30*100-100</f>
        <v>13.950132200276855</v>
      </c>
      <c r="I30" s="250">
        <f>'1.3'!J30/'1.3'!I30*100-100</f>
        <v>8.3768474830948776</v>
      </c>
      <c r="J30" s="250">
        <f>'1.3'!K30/'1.3'!J30*100-100</f>
        <v>7.2368958016381129</v>
      </c>
      <c r="K30" s="250">
        <v>2.8219724945745899</v>
      </c>
      <c r="L30" s="250">
        <v>2.09526880835242</v>
      </c>
      <c r="M30" s="250">
        <v>3.2997510598034201</v>
      </c>
      <c r="N30" s="250">
        <v>8.3200305976158102</v>
      </c>
      <c r="O30" s="250">
        <v>6.1316968023928302</v>
      </c>
      <c r="P30" s="250">
        <v>6.5284901228271197</v>
      </c>
      <c r="Q30" s="408">
        <v>0.75052315763490807</v>
      </c>
      <c r="R30" s="408">
        <v>5.442269893434859</v>
      </c>
      <c r="S30" s="267"/>
      <c r="T30" s="267"/>
      <c r="U30" s="267"/>
      <c r="V30" s="267"/>
    </row>
    <row r="31" spans="2:22" ht="22.5" customHeight="1">
      <c r="B31" s="260"/>
      <c r="C31" s="261" t="s">
        <v>102</v>
      </c>
      <c r="D31" s="253">
        <f>'1.3'!E31/'1.3'!D31*100-100</f>
        <v>4.3468189722672577</v>
      </c>
      <c r="E31" s="253">
        <f>'1.3'!F31/'1.3'!E31*100-100</f>
        <v>9.1497990814514196</v>
      </c>
      <c r="F31" s="253">
        <f>'1.3'!G31/'1.3'!F31*100-100</f>
        <v>4.8275181935206319</v>
      </c>
      <c r="G31" s="253">
        <f>'1.3'!H31/'1.3'!G31*100-100</f>
        <v>7.9150579150578864</v>
      </c>
      <c r="H31" s="253">
        <f>'1.3'!I31/'1.3'!H31*100-100</f>
        <v>14.048669861357425</v>
      </c>
      <c r="I31" s="253">
        <f>'1.3'!J31/'1.3'!I31*100-100</f>
        <v>9.2934547827980367</v>
      </c>
      <c r="J31" s="253">
        <f>'1.3'!K31/'1.3'!J31*100-100</f>
        <v>7.3125250849582528</v>
      </c>
      <c r="K31" s="253">
        <v>3.51399990581394</v>
      </c>
      <c r="L31" s="253">
        <v>2.60677185269935</v>
      </c>
      <c r="M31" s="253">
        <v>4.7719338842034702</v>
      </c>
      <c r="N31" s="253">
        <v>4.5537407653100503</v>
      </c>
      <c r="O31" s="253">
        <v>7.5252025841497501</v>
      </c>
      <c r="P31" s="253">
        <v>6.1115432818991096</v>
      </c>
      <c r="Q31" s="400">
        <v>-4.0290397168572634</v>
      </c>
      <c r="R31" s="400">
        <v>-2.2977421025867417</v>
      </c>
    </row>
    <row r="32" spans="2:22" ht="42.75" customHeight="1">
      <c r="B32" s="248">
        <v>5</v>
      </c>
      <c r="C32" s="259" t="s">
        <v>103</v>
      </c>
      <c r="D32" s="250">
        <f>'1.3'!E32/'1.3'!D32*100-100</f>
        <v>4.0741495477502099</v>
      </c>
      <c r="E32" s="250">
        <f>'1.3'!F32/'1.3'!E32*100-100</f>
        <v>9.0030320109200801</v>
      </c>
      <c r="F32" s="250">
        <f>'1.3'!G32/'1.3'!F32*100-100</f>
        <v>5.6808098712002959</v>
      </c>
      <c r="G32" s="250">
        <f>'1.3'!H32/'1.3'!G32*100-100</f>
        <v>7.7783294418314313</v>
      </c>
      <c r="H32" s="250">
        <f>'1.3'!I32/'1.3'!H32*100-100</f>
        <v>13.954965442973148</v>
      </c>
      <c r="I32" s="250">
        <f>'1.3'!J32/'1.3'!I32*100-100</f>
        <v>8.4218437657390268</v>
      </c>
      <c r="J32" s="250">
        <f>'1.3'!K32/'1.3'!J32*100-100</f>
        <v>7.2406382918691889</v>
      </c>
      <c r="K32" s="250">
        <v>2.8562401989394899</v>
      </c>
      <c r="L32" s="250">
        <v>2.1207593100140798</v>
      </c>
      <c r="M32" s="250">
        <v>3.3734657246650799</v>
      </c>
      <c r="N32" s="250">
        <v>8.1288949158404993</v>
      </c>
      <c r="O32" s="250">
        <v>6.2000776718423598</v>
      </c>
      <c r="P32" s="250">
        <v>6.5077747875727798</v>
      </c>
      <c r="Q32" s="408">
        <v>0.51394165966522909</v>
      </c>
      <c r="R32" s="408">
        <v>5.0764664678085714</v>
      </c>
    </row>
    <row r="33" spans="2:18" ht="15" customHeight="1">
      <c r="B33" s="262"/>
      <c r="C33" s="263" t="s">
        <v>104</v>
      </c>
      <c r="D33" s="263"/>
      <c r="E33" s="263"/>
      <c r="F33" s="263"/>
      <c r="G33" s="263"/>
      <c r="H33" s="263"/>
      <c r="I33" s="263"/>
      <c r="J33" s="266"/>
      <c r="K33" s="266">
        <v>2.67458249275405</v>
      </c>
      <c r="L33" s="266">
        <v>2.7865580021073901</v>
      </c>
      <c r="M33" s="266">
        <v>2.7203570550291798</v>
      </c>
      <c r="N33" s="266">
        <v>6.1458043072036403</v>
      </c>
      <c r="O33" s="266">
        <v>2.6112085457353098</v>
      </c>
      <c r="P33" s="266">
        <v>5.8808550339275696</v>
      </c>
      <c r="Q33" s="266">
        <v>-0.77621287175293485</v>
      </c>
      <c r="R33" s="266">
        <v>4.5205246401369692</v>
      </c>
    </row>
    <row r="34" spans="2:18" ht="12.75" customHeight="1">
      <c r="B34" s="235" t="s">
        <v>111</v>
      </c>
      <c r="C34" s="264"/>
      <c r="D34" s="264"/>
      <c r="E34" s="264"/>
      <c r="F34" s="264"/>
      <c r="G34" s="264"/>
      <c r="H34" s="264"/>
      <c r="I34" s="264"/>
      <c r="J34" s="264"/>
    </row>
    <row r="35" spans="2:18" ht="12.75" customHeight="1">
      <c r="B35" s="184" t="s">
        <v>105</v>
      </c>
      <c r="C35" s="211"/>
      <c r="D35" s="211"/>
      <c r="E35" s="211"/>
      <c r="F35" s="211"/>
      <c r="G35" s="211"/>
      <c r="H35" s="211"/>
      <c r="I35" s="211"/>
      <c r="J35" s="211"/>
    </row>
    <row r="46" spans="2:18" ht="4.5" customHeight="1"/>
    <row r="47" spans="2:18" ht="3.75" customHeight="1"/>
  </sheetData>
  <printOptions horizontalCentered="1"/>
  <pageMargins left="0.45" right="0.2" top="0.5" bottom="0.5" header="0.3" footer="0.3"/>
  <pageSetup scale="70" orientation="portrait"/>
  <headerFooter>
    <oddFooter>&amp;R7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view="pageBreakPreview" topLeftCell="A28" zoomScale="85" zoomScaleNormal="83" zoomScaleSheetLayoutView="85" workbookViewId="0">
      <selection activeCell="F18" sqref="F18"/>
    </sheetView>
  </sheetViews>
  <sheetFormatPr defaultColWidth="9.109375" defaultRowHeight="14.4"/>
  <cols>
    <col min="1" max="1" width="5.5546875" style="182" customWidth="1"/>
    <col min="2" max="2" width="45.44140625" style="183" customWidth="1"/>
    <col min="3" max="9" width="12.5546875" style="183" customWidth="1"/>
    <col min="10" max="10" width="12.5546875" style="182" customWidth="1"/>
    <col min="11" max="11" width="12.5546875" style="184" customWidth="1"/>
    <col min="12" max="12" width="12.44140625" style="184" customWidth="1"/>
    <col min="13" max="14" width="12.5546875" style="184" customWidth="1"/>
    <col min="15" max="15" width="11.5546875" style="184" customWidth="1"/>
    <col min="16" max="16" width="11.88671875" style="184" customWidth="1"/>
    <col min="17" max="18" width="12.5546875" style="184" customWidth="1"/>
    <col min="19" max="19" width="9.109375" style="184"/>
    <col min="20" max="20" width="11.6640625" style="184" customWidth="1"/>
    <col min="21" max="16384" width="9.109375" style="184"/>
  </cols>
  <sheetData>
    <row r="1" spans="1:19" ht="17.399999999999999">
      <c r="A1" s="185"/>
      <c r="B1" s="186"/>
      <c r="C1" s="186"/>
      <c r="D1" s="186"/>
      <c r="E1" s="186"/>
      <c r="F1" s="186"/>
      <c r="G1" s="186"/>
      <c r="H1" s="186"/>
      <c r="I1" s="186"/>
      <c r="J1" s="219"/>
      <c r="K1" s="204"/>
      <c r="L1" s="204"/>
    </row>
    <row r="2" spans="1:19" ht="17.399999999999999">
      <c r="A2" s="187" t="s">
        <v>40</v>
      </c>
      <c r="B2" s="186"/>
      <c r="C2" s="186"/>
      <c r="D2" s="186"/>
      <c r="E2" s="186"/>
      <c r="F2" s="186"/>
      <c r="G2" s="186"/>
      <c r="H2" s="186"/>
      <c r="I2" s="186"/>
      <c r="J2" s="188"/>
      <c r="K2" s="204"/>
      <c r="L2" s="204"/>
    </row>
    <row r="3" spans="1:19" ht="17.399999999999999">
      <c r="A3" s="188"/>
      <c r="B3" s="186"/>
      <c r="C3" s="186"/>
      <c r="D3" s="186"/>
      <c r="E3" s="186"/>
      <c r="F3" s="186"/>
      <c r="G3" s="186"/>
      <c r="H3" s="186"/>
      <c r="I3" s="186"/>
      <c r="J3" s="420"/>
      <c r="K3" s="420"/>
      <c r="L3" s="220"/>
    </row>
    <row r="4" spans="1:19" ht="22.5" customHeight="1">
      <c r="A4" s="189"/>
      <c r="B4" s="189"/>
      <c r="C4" s="141">
        <v>2006</v>
      </c>
      <c r="D4" s="142">
        <v>2007</v>
      </c>
      <c r="E4" s="141">
        <v>2008</v>
      </c>
      <c r="F4" s="142">
        <v>2009</v>
      </c>
      <c r="G4" s="141">
        <v>2010</v>
      </c>
      <c r="H4" s="142">
        <v>2011</v>
      </c>
      <c r="I4" s="141">
        <v>2012</v>
      </c>
      <c r="J4" s="142">
        <v>2013</v>
      </c>
      <c r="K4" s="141">
        <v>2014</v>
      </c>
      <c r="L4" s="142">
        <v>2015</v>
      </c>
      <c r="M4" s="142">
        <v>2016</v>
      </c>
      <c r="N4" s="142">
        <v>2017</v>
      </c>
      <c r="O4" s="142">
        <v>2018</v>
      </c>
      <c r="P4" s="142">
        <v>2019</v>
      </c>
      <c r="Q4" s="142">
        <v>2020</v>
      </c>
      <c r="R4" s="142">
        <v>2021</v>
      </c>
    </row>
    <row r="5" spans="1:19" s="181" customFormat="1" ht="23.25" customHeight="1">
      <c r="A5" s="190">
        <v>1</v>
      </c>
      <c r="B5" s="191" t="s">
        <v>76</v>
      </c>
      <c r="C5" s="192">
        <f>'1.1'!D5</f>
        <v>6932.7128833926463</v>
      </c>
      <c r="D5" s="192">
        <f>'1.1'!E5</f>
        <v>8057.6479952471509</v>
      </c>
      <c r="E5" s="192">
        <f>'1.1'!F5</f>
        <v>11216.392196804649</v>
      </c>
      <c r="F5" s="192">
        <f>'1.1'!G5</f>
        <v>14252.68039091697</v>
      </c>
      <c r="G5" s="192">
        <f>'1.1'!H5</f>
        <v>16322.980324021051</v>
      </c>
      <c r="H5" s="192">
        <f>'1.1'!I5</f>
        <v>18030.372933233884</v>
      </c>
      <c r="I5" s="192">
        <f>'1.1'!J5</f>
        <v>21117.37355032135</v>
      </c>
      <c r="J5" s="192">
        <v>25355.886759851699</v>
      </c>
      <c r="K5" s="192">
        <v>31076.313515792699</v>
      </c>
      <c r="L5" s="192">
        <v>36673.2873558336</v>
      </c>
      <c r="M5" s="192">
        <v>45772.940716475503</v>
      </c>
      <c r="N5" s="192">
        <v>51407.775786945502</v>
      </c>
      <c r="O5" s="192">
        <v>55967.108328807</v>
      </c>
      <c r="P5" s="192">
        <v>61764.983869052703</v>
      </c>
      <c r="Q5" s="409">
        <v>73895.65401517805</v>
      </c>
      <c r="R5" s="409">
        <v>90757.559793350389</v>
      </c>
    </row>
    <row r="6" spans="1:19" s="182" customFormat="1" ht="21.75" customHeight="1">
      <c r="A6" s="193">
        <v>1.01</v>
      </c>
      <c r="B6" s="193" t="s">
        <v>77</v>
      </c>
      <c r="C6" s="194">
        <f>'1.1'!D6</f>
        <v>4472.7817703197097</v>
      </c>
      <c r="D6" s="194">
        <f>'1.1'!E6</f>
        <v>5191.3251581710001</v>
      </c>
      <c r="E6" s="194">
        <f>'1.1'!F6</f>
        <v>7555.4331904496403</v>
      </c>
      <c r="F6" s="194">
        <f>'1.1'!G6</f>
        <v>9884.4009510638607</v>
      </c>
      <c r="G6" s="194">
        <f>'1.1'!H6</f>
        <v>11116.919719031201</v>
      </c>
      <c r="H6" s="194">
        <f>'1.1'!I6</f>
        <v>12631.197330245501</v>
      </c>
      <c r="I6" s="194">
        <f>'1.1'!J6</f>
        <v>14781.166205189</v>
      </c>
      <c r="J6" s="194">
        <v>18521.3563156868</v>
      </c>
      <c r="K6" s="194">
        <v>22402.740342812602</v>
      </c>
      <c r="L6" s="194">
        <v>26573.6418429154</v>
      </c>
      <c r="M6" s="194">
        <v>34965.470195520698</v>
      </c>
      <c r="N6" s="194">
        <v>39729.8737868881</v>
      </c>
      <c r="O6" s="194">
        <v>43801.147742848101</v>
      </c>
      <c r="P6" s="194">
        <v>48924.595550258498</v>
      </c>
      <c r="Q6" s="405">
        <v>59815.999999999985</v>
      </c>
      <c r="R6" s="405">
        <v>74172.860712353722</v>
      </c>
    </row>
    <row r="7" spans="1:19" s="182" customFormat="1" ht="17.399999999999999">
      <c r="A7" s="193"/>
      <c r="B7" s="195" t="s">
        <v>78</v>
      </c>
      <c r="C7" s="194">
        <f>'1.1'!D7</f>
        <v>704.195735132702</v>
      </c>
      <c r="D7" s="194">
        <f>'1.1'!E7</f>
        <v>761.54705329604406</v>
      </c>
      <c r="E7" s="194">
        <f>'1.1'!F7</f>
        <v>926.03389962639096</v>
      </c>
      <c r="F7" s="194">
        <f>'1.1'!G7</f>
        <v>1145.4113304478899</v>
      </c>
      <c r="G7" s="194">
        <f>'1.1'!H7</f>
        <v>1824.21415638856</v>
      </c>
      <c r="H7" s="194">
        <f>'1.1'!I7</f>
        <v>2616.14200595997</v>
      </c>
      <c r="I7" s="194">
        <f>'1.1'!J7</f>
        <v>2449.4033789608202</v>
      </c>
      <c r="J7" s="194">
        <v>2597.2161133724098</v>
      </c>
      <c r="K7" s="194">
        <v>4267.2544850796803</v>
      </c>
      <c r="L7" s="194">
        <v>4781.4839971564797</v>
      </c>
      <c r="M7" s="194">
        <v>5028.2111695006897</v>
      </c>
      <c r="N7" s="194">
        <v>5490.0648092486699</v>
      </c>
      <c r="O7" s="194">
        <v>5694.39225765847</v>
      </c>
      <c r="P7" s="194">
        <v>5792.54620130065</v>
      </c>
      <c r="Q7" s="405">
        <v>6626.5770853714757</v>
      </c>
      <c r="R7" s="405">
        <v>9364.0631242804902</v>
      </c>
    </row>
    <row r="8" spans="1:19" s="182" customFormat="1" ht="22.5" customHeight="1">
      <c r="A8" s="193">
        <v>1.02</v>
      </c>
      <c r="B8" s="193" t="s">
        <v>79</v>
      </c>
      <c r="C8" s="194">
        <f>'1.1'!D8</f>
        <v>1093.1286979777101</v>
      </c>
      <c r="D8" s="194">
        <f>'1.1'!E8</f>
        <v>1253.040170089</v>
      </c>
      <c r="E8" s="194">
        <f>'1.1'!F8</f>
        <v>1516.6803096921001</v>
      </c>
      <c r="F8" s="194">
        <f>'1.1'!G8</f>
        <v>1823.4290889854401</v>
      </c>
      <c r="G8" s="194">
        <f>'1.1'!H8</f>
        <v>2183.36945857602</v>
      </c>
      <c r="H8" s="194">
        <f>'1.1'!I8</f>
        <v>2510.4251032539501</v>
      </c>
      <c r="I8" s="194">
        <f>'1.1'!J8</f>
        <v>2906.0154950076399</v>
      </c>
      <c r="J8" s="194">
        <v>3058.4362781099599</v>
      </c>
      <c r="K8" s="194">
        <v>3914.0782968846302</v>
      </c>
      <c r="L8" s="194">
        <v>4250.9706591108697</v>
      </c>
      <c r="M8" s="194">
        <v>4582.67261859277</v>
      </c>
      <c r="N8" s="194">
        <v>4987.4853286016596</v>
      </c>
      <c r="O8" s="194">
        <v>5288.13472654619</v>
      </c>
      <c r="P8" s="194">
        <v>5654.6421040011201</v>
      </c>
      <c r="Q8" s="405">
        <v>6133.7814156392415</v>
      </c>
      <c r="R8" s="405">
        <v>7080.4152786054792</v>
      </c>
    </row>
    <row r="9" spans="1:19" s="182" customFormat="1" ht="22.5" customHeight="1">
      <c r="A9" s="193">
        <v>1.03</v>
      </c>
      <c r="B9" s="193" t="s">
        <v>80</v>
      </c>
      <c r="C9" s="194">
        <f>'1.1'!D9</f>
        <v>734.18202859458302</v>
      </c>
      <c r="D9" s="194">
        <f>'1.1'!E9</f>
        <v>907.98174449497401</v>
      </c>
      <c r="E9" s="194">
        <f>'1.1'!F9</f>
        <v>1068.85257429986</v>
      </c>
      <c r="F9" s="194">
        <f>'1.1'!G9</f>
        <v>1310.8080218110499</v>
      </c>
      <c r="G9" s="194">
        <f>'1.1'!H9</f>
        <v>1610.19078372687</v>
      </c>
      <c r="H9" s="194">
        <f>'1.1'!I9</f>
        <v>1545.3967065897</v>
      </c>
      <c r="I9" s="194">
        <f>'1.1'!J9</f>
        <v>1874.9735196379399</v>
      </c>
      <c r="J9" s="194">
        <v>2013.74034109936</v>
      </c>
      <c r="K9" s="194">
        <v>2843.8685574944602</v>
      </c>
      <c r="L9" s="194">
        <v>3398.18250530363</v>
      </c>
      <c r="M9" s="194">
        <v>3482.8295888389798</v>
      </c>
      <c r="N9" s="194">
        <v>3987.7798890547301</v>
      </c>
      <c r="O9" s="194">
        <v>4168.3103340485604</v>
      </c>
      <c r="P9" s="194">
        <v>4256.97233905348</v>
      </c>
      <c r="Q9" s="405">
        <v>4394.8725995388168</v>
      </c>
      <c r="R9" s="405">
        <v>4947.2498247800886</v>
      </c>
    </row>
    <row r="10" spans="1:19" s="182" customFormat="1" ht="24" customHeight="1">
      <c r="A10" s="193">
        <v>1.04</v>
      </c>
      <c r="B10" s="193" t="s">
        <v>81</v>
      </c>
      <c r="C10" s="194">
        <f>'1.1'!D10</f>
        <v>632.62038650064403</v>
      </c>
      <c r="D10" s="194">
        <f>'1.1'!E10</f>
        <v>705.30092249217705</v>
      </c>
      <c r="E10" s="194">
        <f>'1.1'!F10</f>
        <v>1075.4261223630499</v>
      </c>
      <c r="F10" s="194">
        <f>'1.1'!G10</f>
        <v>1234.04232905662</v>
      </c>
      <c r="G10" s="194">
        <f>'1.1'!H10</f>
        <v>1412.50036268696</v>
      </c>
      <c r="H10" s="194">
        <f>'1.1'!I10</f>
        <v>1343.3537931447299</v>
      </c>
      <c r="I10" s="194">
        <f>'1.1'!J10</f>
        <v>1555.2183304867699</v>
      </c>
      <c r="J10" s="194">
        <v>1762.35382495559</v>
      </c>
      <c r="K10" s="194">
        <v>1915.6263186009901</v>
      </c>
      <c r="L10" s="194">
        <v>2450.4923485036502</v>
      </c>
      <c r="M10" s="194">
        <v>2741.9683135231098</v>
      </c>
      <c r="N10" s="194">
        <v>2702.6367824009999</v>
      </c>
      <c r="O10" s="194">
        <v>2709.5155253641301</v>
      </c>
      <c r="P10" s="194">
        <v>2928.77387573959</v>
      </c>
      <c r="Q10" s="405">
        <v>3551</v>
      </c>
      <c r="R10" s="405">
        <v>4557.0339776111123</v>
      </c>
    </row>
    <row r="11" spans="1:19" s="181" customFormat="1" ht="24" customHeight="1">
      <c r="A11" s="190">
        <v>2</v>
      </c>
      <c r="B11" s="191" t="s">
        <v>82</v>
      </c>
      <c r="C11" s="192">
        <f t="shared" ref="C11:I11" si="0">SUM(C12:C16)</f>
        <v>9984.3042906678929</v>
      </c>
      <c r="D11" s="192">
        <f t="shared" si="0"/>
        <v>11550.902630395054</v>
      </c>
      <c r="E11" s="192">
        <f t="shared" si="0"/>
        <v>13906.959844938183</v>
      </c>
      <c r="F11" s="192">
        <f t="shared" si="0"/>
        <v>15452.113491909227</v>
      </c>
      <c r="G11" s="192">
        <f t="shared" si="0"/>
        <v>18400.480347289493</v>
      </c>
      <c r="H11" s="192">
        <f t="shared" si="0"/>
        <v>23116.645151662269</v>
      </c>
      <c r="I11" s="192">
        <f t="shared" si="0"/>
        <v>29900.234247839839</v>
      </c>
      <c r="J11" s="192">
        <v>35785.426434483998</v>
      </c>
      <c r="K11" s="192">
        <v>44235.215373748899</v>
      </c>
      <c r="L11" s="192">
        <v>52420.167368380302</v>
      </c>
      <c r="M11" s="192">
        <v>59785.859811517497</v>
      </c>
      <c r="N11" s="192">
        <v>69691.237252493898</v>
      </c>
      <c r="O11" s="192">
        <v>79239.504467488106</v>
      </c>
      <c r="P11" s="192">
        <v>89578.124405058305</v>
      </c>
      <c r="Q11" s="409">
        <v>103306.3543147757</v>
      </c>
      <c r="R11" s="409">
        <v>110063.01390599411</v>
      </c>
      <c r="S11" s="232"/>
    </row>
    <row r="12" spans="1:19" ht="21" customHeight="1">
      <c r="A12" s="193">
        <v>2.0099999999999998</v>
      </c>
      <c r="B12" s="193" t="s">
        <v>83</v>
      </c>
      <c r="C12" s="194">
        <f>'1.1'!D12-'1.1'!D13</f>
        <v>2765.8181620135501</v>
      </c>
      <c r="D12" s="194">
        <f>'1.1'!E12-'1.1'!E13</f>
        <v>3345.0020973332398</v>
      </c>
      <c r="E12" s="194">
        <f>'1.1'!F12-'1.1'!F13</f>
        <v>3854.3696427284299</v>
      </c>
      <c r="F12" s="194">
        <f>'1.1'!G12-'1.1'!G13</f>
        <v>4114.6033839056399</v>
      </c>
      <c r="G12" s="194">
        <f>'1.1'!H12-'1.1'!H13</f>
        <v>4643.6960223078686</v>
      </c>
      <c r="H12" s="194">
        <f>'1.1'!I12-'1.1'!I13</f>
        <v>5246.4623057803792</v>
      </c>
      <c r="I12" s="194">
        <f>'1.1'!J12-'1.1'!J13</f>
        <v>7292.8124055975495</v>
      </c>
      <c r="J12" s="194">
        <v>8909.0482233551793</v>
      </c>
      <c r="K12" s="194">
        <v>12709.603805396</v>
      </c>
      <c r="L12" s="194">
        <v>12445.3105908137</v>
      </c>
      <c r="M12" s="194">
        <v>15824.191131588101</v>
      </c>
      <c r="N12" s="194">
        <v>17245.154945856</v>
      </c>
      <c r="O12" s="194">
        <v>22325.097244864901</v>
      </c>
      <c r="P12" s="194">
        <v>26125.125619245599</v>
      </c>
      <c r="Q12" s="405">
        <v>27921.927385277733</v>
      </c>
      <c r="R12" s="405">
        <v>20500.081532349061</v>
      </c>
    </row>
    <row r="13" spans="1:19" ht="21.75" customHeight="1">
      <c r="A13" s="193">
        <v>2.02</v>
      </c>
      <c r="B13" s="193" t="s">
        <v>85</v>
      </c>
      <c r="C13" s="194">
        <v>5479.5106687095604</v>
      </c>
      <c r="D13" s="194">
        <v>5981.2407673743301</v>
      </c>
      <c r="E13" s="194">
        <v>6841.4403454611302</v>
      </c>
      <c r="F13" s="194">
        <v>7447.5814689981999</v>
      </c>
      <c r="G13" s="194">
        <v>8839.0340049491897</v>
      </c>
      <c r="H13" s="194">
        <v>11546.474315835199</v>
      </c>
      <c r="I13" s="194">
        <v>12811.058479445701</v>
      </c>
      <c r="J13" s="194">
        <v>14425.1433350888</v>
      </c>
      <c r="K13" s="194">
        <v>17486.8949711879</v>
      </c>
      <c r="L13" s="194">
        <v>20368.225291964402</v>
      </c>
      <c r="M13" s="194">
        <v>23761.0676027421</v>
      </c>
      <c r="N13" s="194">
        <v>26679.835835080899</v>
      </c>
      <c r="O13" s="194">
        <v>31229.455886903099</v>
      </c>
      <c r="P13" s="194">
        <v>36229.242651204397</v>
      </c>
      <c r="Q13" s="405">
        <v>42929.487411924514</v>
      </c>
      <c r="R13" s="405">
        <v>50257.458517010971</v>
      </c>
    </row>
    <row r="14" spans="1:19" ht="18.75" customHeight="1">
      <c r="A14" s="193">
        <v>2.0299999999999998</v>
      </c>
      <c r="B14" s="193" t="s">
        <v>86</v>
      </c>
      <c r="C14" s="194">
        <v>486.432778972633</v>
      </c>
      <c r="D14" s="194">
        <v>442.975702754157</v>
      </c>
      <c r="E14" s="194">
        <v>529.01705846442997</v>
      </c>
      <c r="F14" s="194">
        <v>568.71656079883905</v>
      </c>
      <c r="G14" s="194">
        <v>906.58837180391902</v>
      </c>
      <c r="H14" s="194">
        <v>953.29580471925794</v>
      </c>
      <c r="I14" s="194">
        <v>1133.06405379957</v>
      </c>
      <c r="J14" s="194">
        <v>1340.7363583301401</v>
      </c>
      <c r="K14" s="194">
        <v>1392.7212116027199</v>
      </c>
      <c r="L14" s="194">
        <v>3009.4789555543398</v>
      </c>
      <c r="M14" s="194">
        <v>3521.9819993166798</v>
      </c>
      <c r="N14" s="194">
        <v>4435.0610420391904</v>
      </c>
      <c r="O14" s="194">
        <v>4221.0931947455501</v>
      </c>
      <c r="P14" s="194">
        <v>4377.3330554768199</v>
      </c>
      <c r="Q14" s="405">
        <v>4808</v>
      </c>
      <c r="R14" s="405">
        <v>5457.9547283687125</v>
      </c>
    </row>
    <row r="15" spans="1:19" ht="20.25" customHeight="1">
      <c r="A15" s="193">
        <v>2.04</v>
      </c>
      <c r="B15" s="193" t="s">
        <v>87</v>
      </c>
      <c r="C15" s="194">
        <v>277.44736391933901</v>
      </c>
      <c r="D15" s="194">
        <v>280.668741437118</v>
      </c>
      <c r="E15" s="194">
        <v>283.04480223440498</v>
      </c>
      <c r="F15" s="194">
        <v>304.69801596456801</v>
      </c>
      <c r="G15" s="194">
        <v>455.44599736078601</v>
      </c>
      <c r="H15" s="194">
        <v>578.01876674790196</v>
      </c>
      <c r="I15" s="194">
        <v>632.28857072802703</v>
      </c>
      <c r="J15" s="194">
        <v>702.617828496058</v>
      </c>
      <c r="K15" s="194">
        <v>729.86068239058602</v>
      </c>
      <c r="L15" s="194">
        <v>1577.1285350162</v>
      </c>
      <c r="M15" s="194">
        <v>1845.7076434058699</v>
      </c>
      <c r="N15" s="194">
        <v>2324.2100799639302</v>
      </c>
      <c r="O15" s="194">
        <v>2212.0794412299501</v>
      </c>
      <c r="P15" s="194">
        <v>2293.9575159084402</v>
      </c>
      <c r="Q15" s="405">
        <v>2539.2074456316504</v>
      </c>
      <c r="R15" s="405">
        <v>3931.0407649703848</v>
      </c>
    </row>
    <row r="16" spans="1:19" s="181" customFormat="1" ht="21" customHeight="1">
      <c r="A16" s="193">
        <v>2.0499999999999998</v>
      </c>
      <c r="B16" s="193" t="s">
        <v>88</v>
      </c>
      <c r="C16" s="194">
        <v>975.09531705281199</v>
      </c>
      <c r="D16" s="194">
        <v>1501.0153214962099</v>
      </c>
      <c r="E16" s="194">
        <v>2399.08799604979</v>
      </c>
      <c r="F16" s="194">
        <v>3016.5140622419799</v>
      </c>
      <c r="G16" s="194">
        <v>3555.71595086773</v>
      </c>
      <c r="H16" s="194">
        <v>4792.3939585795297</v>
      </c>
      <c r="I16" s="194">
        <v>8031.0107382689903</v>
      </c>
      <c r="J16" s="194">
        <v>10407.8806892138</v>
      </c>
      <c r="K16" s="194">
        <v>11916.1347031717</v>
      </c>
      <c r="L16" s="194">
        <v>15020.023995031601</v>
      </c>
      <c r="M16" s="194">
        <v>14832.911434464801</v>
      </c>
      <c r="N16" s="194">
        <v>19006.975349553799</v>
      </c>
      <c r="O16" s="194">
        <v>19251.778699744598</v>
      </c>
      <c r="P16" s="194">
        <v>20552.465563222999</v>
      </c>
      <c r="Q16" s="405">
        <v>25107.732071941802</v>
      </c>
      <c r="R16" s="405">
        <v>29916.478363294984</v>
      </c>
    </row>
    <row r="17" spans="1:19" s="181" customFormat="1" ht="21" customHeight="1">
      <c r="A17" s="190">
        <v>3</v>
      </c>
      <c r="B17" s="191" t="s">
        <v>113</v>
      </c>
      <c r="C17" s="192">
        <f t="shared" ref="C17:I17" si="1">SUM(C18:C28)</f>
        <v>10085.216595786285</v>
      </c>
      <c r="D17" s="192">
        <f t="shared" si="1"/>
        <v>12533.661976866064</v>
      </c>
      <c r="E17" s="192">
        <f t="shared" si="1"/>
        <v>16087.729638105762</v>
      </c>
      <c r="F17" s="192">
        <f t="shared" si="1"/>
        <v>20337.055334668086</v>
      </c>
      <c r="G17" s="192">
        <f t="shared" si="1"/>
        <v>25839.297569587052</v>
      </c>
      <c r="H17" s="192">
        <f t="shared" si="1"/>
        <v>31485.455323447091</v>
      </c>
      <c r="I17" s="192">
        <f t="shared" si="1"/>
        <v>40888.088965825118</v>
      </c>
      <c r="J17" s="192">
        <v>50523.645539334902</v>
      </c>
      <c r="K17" s="192">
        <v>59369.527853425701</v>
      </c>
      <c r="L17" s="192">
        <v>74355.8997068053</v>
      </c>
      <c r="M17" s="192">
        <v>96437.0018017322</v>
      </c>
      <c r="N17" s="192">
        <v>114272.074373251</v>
      </c>
      <c r="O17" s="192">
        <v>134786.42420695399</v>
      </c>
      <c r="P17" s="192">
        <v>160948.18160597101</v>
      </c>
      <c r="Q17" s="409">
        <v>177110.88506193476</v>
      </c>
      <c r="R17" s="409">
        <v>209249.4290176639</v>
      </c>
      <c r="S17" s="232"/>
    </row>
    <row r="18" spans="1:19" ht="34.799999999999997">
      <c r="A18" s="196">
        <v>3.01</v>
      </c>
      <c r="B18" s="197" t="s">
        <v>90</v>
      </c>
      <c r="C18" s="194">
        <v>3031.3057757858001</v>
      </c>
      <c r="D18" s="194">
        <v>3547.4035914504998</v>
      </c>
      <c r="E18" s="194">
        <v>4544.9457358437103</v>
      </c>
      <c r="F18" s="194">
        <v>5604.2974519491299</v>
      </c>
      <c r="G18" s="194">
        <v>7177.7207998753702</v>
      </c>
      <c r="H18" s="194">
        <v>8722.4815659166507</v>
      </c>
      <c r="I18" s="194">
        <v>10788.904211355701</v>
      </c>
      <c r="J18" s="194">
        <v>13876.8073374915</v>
      </c>
      <c r="K18" s="194">
        <v>16842.049840952001</v>
      </c>
      <c r="L18" s="194">
        <v>21644.538431539801</v>
      </c>
      <c r="M18" s="194">
        <v>29504.702801976298</v>
      </c>
      <c r="N18" s="194">
        <v>35315.398846402299</v>
      </c>
      <c r="O18" s="194">
        <v>44713.177907593497</v>
      </c>
      <c r="P18" s="194">
        <v>53765.596121509901</v>
      </c>
      <c r="Q18" s="405">
        <v>62200.999999999985</v>
      </c>
      <c r="R18" s="405">
        <v>73634.365722078874</v>
      </c>
    </row>
    <row r="19" spans="1:19" ht="22.5" customHeight="1">
      <c r="A19" s="196">
        <v>3.02</v>
      </c>
      <c r="B19" s="197" t="s">
        <v>115</v>
      </c>
      <c r="C19" s="194">
        <v>795.245907204932</v>
      </c>
      <c r="D19" s="194">
        <v>1076.1535073446701</v>
      </c>
      <c r="E19" s="194">
        <v>1525.9664604803299</v>
      </c>
      <c r="F19" s="194">
        <v>1952.8480422631201</v>
      </c>
      <c r="G19" s="194">
        <v>2306.1365266612402</v>
      </c>
      <c r="H19" s="194">
        <v>2674.9780150187898</v>
      </c>
      <c r="I19" s="194">
        <v>3128.5861259103999</v>
      </c>
      <c r="J19" s="194">
        <v>4675.1491566365403</v>
      </c>
      <c r="K19" s="194">
        <v>5384.2430279651699</v>
      </c>
      <c r="L19" s="194">
        <v>5905.1506616276401</v>
      </c>
      <c r="M19" s="194">
        <v>7417.0594517217296</v>
      </c>
      <c r="N19" s="194">
        <v>9453.0825170737698</v>
      </c>
      <c r="O19" s="194">
        <v>10807.370810238201</v>
      </c>
      <c r="P19" s="194">
        <v>12473.439522681299</v>
      </c>
      <c r="Q19" s="405">
        <v>8715.9241497777202</v>
      </c>
      <c r="R19" s="405">
        <v>10012.968835215199</v>
      </c>
    </row>
    <row r="20" spans="1:19" ht="22.5" customHeight="1">
      <c r="A20" s="196">
        <v>3.03</v>
      </c>
      <c r="B20" s="197" t="s">
        <v>92</v>
      </c>
      <c r="C20" s="194">
        <v>1638.5349426356299</v>
      </c>
      <c r="D20" s="194">
        <v>1980.2080584517701</v>
      </c>
      <c r="E20" s="194">
        <v>2267.77643857257</v>
      </c>
      <c r="F20" s="194">
        <v>2612.0371212119098</v>
      </c>
      <c r="G20" s="194">
        <v>3182.5382919980002</v>
      </c>
      <c r="H20" s="194">
        <v>4168.4886548589902</v>
      </c>
      <c r="I20" s="194">
        <v>5589.1914724386197</v>
      </c>
      <c r="J20" s="194">
        <v>7054.7116110969901</v>
      </c>
      <c r="K20" s="194">
        <v>7801.1246779319099</v>
      </c>
      <c r="L20" s="194">
        <v>10057.3985278991</v>
      </c>
      <c r="M20" s="194">
        <v>13259.3312625975</v>
      </c>
      <c r="N20" s="194">
        <v>17294.010922241901</v>
      </c>
      <c r="O20" s="194">
        <v>21083.1602924164</v>
      </c>
      <c r="P20" s="194">
        <v>23529.685360160001</v>
      </c>
      <c r="Q20" s="405">
        <v>26567.217548471835</v>
      </c>
      <c r="R20" s="405">
        <v>32684.961506318101</v>
      </c>
    </row>
    <row r="21" spans="1:19" ht="21" customHeight="1">
      <c r="A21" s="196">
        <v>3.04</v>
      </c>
      <c r="B21" s="197" t="s">
        <v>107</v>
      </c>
      <c r="C21" s="194">
        <v>599.16683169965495</v>
      </c>
      <c r="D21" s="194">
        <v>634.33612721992904</v>
      </c>
      <c r="E21" s="194">
        <v>770.91821045228801</v>
      </c>
      <c r="F21" s="194">
        <v>814.38400044316199</v>
      </c>
      <c r="G21" s="194">
        <v>1030.90692096723</v>
      </c>
      <c r="H21" s="194">
        <v>1226.66583618969</v>
      </c>
      <c r="I21" s="194">
        <v>1972.5220027964499</v>
      </c>
      <c r="J21" s="194">
        <v>1949.3711948300199</v>
      </c>
      <c r="K21" s="194">
        <v>2890.2001434359599</v>
      </c>
      <c r="L21" s="194">
        <v>3801.0353530698399</v>
      </c>
      <c r="M21" s="194">
        <v>4473.0935214792999</v>
      </c>
      <c r="N21" s="194">
        <v>5237.3802444763496</v>
      </c>
      <c r="O21" s="194">
        <v>7055.7656630321599</v>
      </c>
      <c r="P21" s="194">
        <v>10176.509992936401</v>
      </c>
      <c r="Q21" s="405">
        <v>13806.872180747678</v>
      </c>
      <c r="R21" s="405">
        <v>17745.458445999553</v>
      </c>
    </row>
    <row r="22" spans="1:19" ht="21" customHeight="1">
      <c r="A22" s="196">
        <v>3.05</v>
      </c>
      <c r="B22" s="198" t="s">
        <v>108</v>
      </c>
      <c r="C22" s="194">
        <v>472.68219549545</v>
      </c>
      <c r="D22" s="194">
        <v>738.623290876135</v>
      </c>
      <c r="E22" s="194">
        <v>1088.2845094751301</v>
      </c>
      <c r="F22" s="194">
        <v>1546.6756846667899</v>
      </c>
      <c r="G22" s="194">
        <v>2239.1160314936401</v>
      </c>
      <c r="H22" s="194">
        <v>2465.04283907135</v>
      </c>
      <c r="I22" s="194">
        <v>3450.5396142454401</v>
      </c>
      <c r="J22" s="194">
        <v>5882.6464001750401</v>
      </c>
      <c r="K22" s="194">
        <v>7109.7932536612198</v>
      </c>
      <c r="L22" s="194">
        <v>9436.5204390955496</v>
      </c>
      <c r="M22" s="194">
        <v>13358.942325633099</v>
      </c>
      <c r="N22" s="194">
        <v>11875.551851193601</v>
      </c>
      <c r="O22" s="194">
        <v>11613.226338962801</v>
      </c>
      <c r="P22" s="194">
        <v>12636.5850421132</v>
      </c>
      <c r="Q22" s="405">
        <v>14362.742558865864</v>
      </c>
      <c r="R22" s="405">
        <v>15770.18323102632</v>
      </c>
    </row>
    <row r="23" spans="1:19" ht="21" customHeight="1">
      <c r="A23" s="196">
        <v>3.06</v>
      </c>
      <c r="B23" s="198" t="s">
        <v>95</v>
      </c>
      <c r="C23" s="194">
        <v>307.69086399938197</v>
      </c>
      <c r="D23" s="194">
        <v>342.609130445056</v>
      </c>
      <c r="E23" s="194">
        <v>399.00250335966399</v>
      </c>
      <c r="F23" s="194">
        <v>492.266225807696</v>
      </c>
      <c r="G23" s="194">
        <v>654.764086881347</v>
      </c>
      <c r="H23" s="194">
        <v>872.18043931661202</v>
      </c>
      <c r="I23" s="194">
        <v>1178.91877359966</v>
      </c>
      <c r="J23" s="194">
        <v>1173.3067739112701</v>
      </c>
      <c r="K23" s="194">
        <v>1367.8010393816101</v>
      </c>
      <c r="L23" s="194">
        <v>2227.8437173426501</v>
      </c>
      <c r="M23" s="194">
        <v>3555.51863795896</v>
      </c>
      <c r="N23" s="194">
        <v>5699.8136963699299</v>
      </c>
      <c r="O23" s="194">
        <v>6263.2971869389603</v>
      </c>
      <c r="P23" s="194">
        <v>9006.3894954754905</v>
      </c>
      <c r="Q23" s="405">
        <v>10086.981775331198</v>
      </c>
      <c r="R23" s="405">
        <v>11297.419588370947</v>
      </c>
    </row>
    <row r="24" spans="1:19" ht="35.25" customHeight="1">
      <c r="A24" s="196">
        <v>3.07</v>
      </c>
      <c r="B24" s="198" t="s">
        <v>96</v>
      </c>
      <c r="C24" s="194">
        <v>438.25885257637799</v>
      </c>
      <c r="D24" s="194">
        <v>487.994613942591</v>
      </c>
      <c r="E24" s="194">
        <v>568.31839926797295</v>
      </c>
      <c r="F24" s="194">
        <v>701.15839151148202</v>
      </c>
      <c r="G24" s="194">
        <v>932.61188744757601</v>
      </c>
      <c r="H24" s="194">
        <v>1242.28842418677</v>
      </c>
      <c r="I24" s="194">
        <v>1679.1905430106499</v>
      </c>
      <c r="J24" s="194">
        <v>1671.1971027371101</v>
      </c>
      <c r="K24" s="194">
        <v>2192.3444383240999</v>
      </c>
      <c r="L24" s="194">
        <v>2761.65347861498</v>
      </c>
      <c r="M24" s="194">
        <v>3229.0571105764898</v>
      </c>
      <c r="N24" s="194">
        <v>3813.2622556849101</v>
      </c>
      <c r="O24" s="194">
        <v>4284.2009971362204</v>
      </c>
      <c r="P24" s="194">
        <v>5016.44611635001</v>
      </c>
      <c r="Q24" s="405">
        <v>5169.4453824841603</v>
      </c>
      <c r="R24" s="405">
        <v>5986.178846012227</v>
      </c>
    </row>
    <row r="25" spans="1:19" ht="34.799999999999997">
      <c r="A25" s="196">
        <v>3.08</v>
      </c>
      <c r="B25" s="198" t="s">
        <v>97</v>
      </c>
      <c r="C25" s="194">
        <v>745.09074982780101</v>
      </c>
      <c r="D25" s="194">
        <v>1114.3857336270601</v>
      </c>
      <c r="E25" s="194">
        <v>1554.7830489069499</v>
      </c>
      <c r="F25" s="194">
        <v>2142.1771437000298</v>
      </c>
      <c r="G25" s="194">
        <v>2613.09263354206</v>
      </c>
      <c r="H25" s="194">
        <v>3367.75378610901</v>
      </c>
      <c r="I25" s="194">
        <v>4279.5798592055999</v>
      </c>
      <c r="J25" s="194">
        <v>4585.0190833403703</v>
      </c>
      <c r="K25" s="194">
        <v>4891.09907196316</v>
      </c>
      <c r="L25" s="194">
        <v>5630.1322361414796</v>
      </c>
      <c r="M25" s="194">
        <v>6990.2563411971796</v>
      </c>
      <c r="N25" s="194">
        <v>8435.6710404730202</v>
      </c>
      <c r="O25" s="194">
        <v>9942.1241065691393</v>
      </c>
      <c r="P25" s="194">
        <v>11642.617572987399</v>
      </c>
      <c r="Q25" s="405">
        <v>14237.23</v>
      </c>
      <c r="R25" s="405">
        <v>18698.399017135773</v>
      </c>
    </row>
    <row r="26" spans="1:19" ht="22.5" customHeight="1">
      <c r="A26" s="196">
        <v>3.09</v>
      </c>
      <c r="B26" s="198" t="s">
        <v>98</v>
      </c>
      <c r="C26" s="194">
        <v>1073.8967559800301</v>
      </c>
      <c r="D26" s="194">
        <v>1403.3682807146999</v>
      </c>
      <c r="E26" s="194">
        <v>1855.8110880741001</v>
      </c>
      <c r="F26" s="194">
        <v>2468.7137936434301</v>
      </c>
      <c r="G26" s="194">
        <v>3077.3586609717399</v>
      </c>
      <c r="H26" s="194">
        <v>3782.0491754649802</v>
      </c>
      <c r="I26" s="194">
        <v>5084.6625524786296</v>
      </c>
      <c r="J26" s="194">
        <v>5325.0569777150004</v>
      </c>
      <c r="K26" s="194">
        <v>5888.3558560810998</v>
      </c>
      <c r="L26" s="194">
        <v>7125.0910663837503</v>
      </c>
      <c r="M26" s="194">
        <v>7826.4314730774404</v>
      </c>
      <c r="N26" s="194">
        <v>9129.0915010333792</v>
      </c>
      <c r="O26" s="194">
        <v>10076.319145260501</v>
      </c>
      <c r="P26" s="194">
        <v>12155.081792443299</v>
      </c>
      <c r="Q26" s="405">
        <v>11254.825562983657</v>
      </c>
      <c r="R26" s="405">
        <v>10986.785612034404</v>
      </c>
    </row>
    <row r="27" spans="1:19" ht="21" customHeight="1">
      <c r="A27" s="196">
        <v>3.1</v>
      </c>
      <c r="B27" s="198" t="s">
        <v>99</v>
      </c>
      <c r="C27" s="194">
        <v>705.83490307741101</v>
      </c>
      <c r="D27" s="194">
        <v>870.19343655219996</v>
      </c>
      <c r="E27" s="194">
        <v>1076.0465662947099</v>
      </c>
      <c r="F27" s="194">
        <v>1449.7386240849801</v>
      </c>
      <c r="G27" s="194">
        <v>1902.9823391357299</v>
      </c>
      <c r="H27" s="194">
        <v>2058.07539977529</v>
      </c>
      <c r="I27" s="194">
        <v>2603.0135574323099</v>
      </c>
      <c r="J27" s="194">
        <v>2700.2263962820598</v>
      </c>
      <c r="K27" s="194">
        <v>3213.8213242234501</v>
      </c>
      <c r="L27" s="194">
        <v>3554.5071828487098</v>
      </c>
      <c r="M27" s="194">
        <v>4112.13002864398</v>
      </c>
      <c r="N27" s="194">
        <v>5101.3094348891</v>
      </c>
      <c r="O27" s="194">
        <v>5999.3161355907896</v>
      </c>
      <c r="P27" s="194">
        <v>7233.701045027</v>
      </c>
      <c r="Q27" s="405">
        <v>7703.8089202119008</v>
      </c>
      <c r="R27" s="405">
        <v>8860.1111329118667</v>
      </c>
    </row>
    <row r="28" spans="1:19" ht="18">
      <c r="A28" s="196">
        <v>3.11</v>
      </c>
      <c r="B28" s="154" t="s">
        <v>100</v>
      </c>
      <c r="C28" s="194">
        <v>277.508817503817</v>
      </c>
      <c r="D28" s="194">
        <v>338.38620624145602</v>
      </c>
      <c r="E28" s="194">
        <v>435.87667737833601</v>
      </c>
      <c r="F28" s="194">
        <v>552.75885538635202</v>
      </c>
      <c r="G28" s="194">
        <v>722.06939061311698</v>
      </c>
      <c r="H28" s="194">
        <v>905.45118753895895</v>
      </c>
      <c r="I28" s="194">
        <v>1132.9802533516599</v>
      </c>
      <c r="J28" s="194">
        <v>1630.1535051189801</v>
      </c>
      <c r="K28" s="194">
        <v>1788.6951795059699</v>
      </c>
      <c r="L28" s="194">
        <v>2212.0286122417401</v>
      </c>
      <c r="M28" s="194">
        <v>2710.47884687021</v>
      </c>
      <c r="N28" s="194">
        <v>2917.5020634122602</v>
      </c>
      <c r="O28" s="194">
        <v>2948.4656232149</v>
      </c>
      <c r="P28" s="194">
        <v>3312.1295442873302</v>
      </c>
      <c r="Q28" s="405">
        <v>3004.8369830607598</v>
      </c>
      <c r="R28" s="405">
        <v>3572.5970805606339</v>
      </c>
    </row>
    <row r="29" spans="1:19" s="181" customFormat="1" ht="25.5" customHeight="1">
      <c r="A29" s="199">
        <v>4</v>
      </c>
      <c r="B29" s="200" t="s">
        <v>116</v>
      </c>
      <c r="C29" s="201">
        <f t="shared" ref="C29:J29" si="2">C5+C11+C17</f>
        <v>27002.233769846825</v>
      </c>
      <c r="D29" s="201">
        <f t="shared" si="2"/>
        <v>32142.212602508269</v>
      </c>
      <c r="E29" s="201">
        <f t="shared" si="2"/>
        <v>41211.08167984859</v>
      </c>
      <c r="F29" s="201">
        <f t="shared" si="2"/>
        <v>50041.84921749428</v>
      </c>
      <c r="G29" s="201">
        <f t="shared" si="2"/>
        <v>60562.758240897601</v>
      </c>
      <c r="H29" s="201">
        <f t="shared" si="2"/>
        <v>72632.473408343241</v>
      </c>
      <c r="I29" s="201">
        <f t="shared" si="2"/>
        <v>91905.696763986314</v>
      </c>
      <c r="J29" s="201">
        <f t="shared" si="2"/>
        <v>111664.9587336706</v>
      </c>
      <c r="K29" s="201">
        <v>134681.05674296699</v>
      </c>
      <c r="L29" s="201">
        <v>163449.35443101899</v>
      </c>
      <c r="M29" s="201">
        <v>201995.802329725</v>
      </c>
      <c r="N29" s="201">
        <v>235371.08741268999</v>
      </c>
      <c r="O29" s="201">
        <v>269993.03700324899</v>
      </c>
      <c r="P29" s="201">
        <v>312291.28988008201</v>
      </c>
      <c r="Q29" s="410">
        <v>354312.89339188853</v>
      </c>
      <c r="R29" s="410">
        <v>410070.00271700841</v>
      </c>
      <c r="S29" s="232"/>
    </row>
    <row r="30" spans="1:19" ht="21" customHeight="1">
      <c r="A30" s="202"/>
      <c r="B30" s="203" t="s">
        <v>102</v>
      </c>
      <c r="C30" s="194">
        <f>'1.1'!D31</f>
        <v>1332.0646070708699</v>
      </c>
      <c r="D30" s="194">
        <f>'1.1'!E31</f>
        <v>1945.61849936099</v>
      </c>
      <c r="E30" s="194">
        <f>'1.1'!F31</f>
        <v>2254.2745013164699</v>
      </c>
      <c r="F30" s="194">
        <f>'1.1'!G31</f>
        <v>2176.1788266837102</v>
      </c>
      <c r="G30" s="194">
        <f>'1.1'!H31</f>
        <v>4261.1972559604901</v>
      </c>
      <c r="H30" s="194">
        <f>'1.1'!I31</f>
        <v>5545.98759374988</v>
      </c>
      <c r="I30" s="194">
        <f>'1.1'!J31</f>
        <v>4795.75730559157</v>
      </c>
      <c r="J30" s="194">
        <v>6163.8611427921896</v>
      </c>
      <c r="K30" s="194">
        <v>14447.1304835499</v>
      </c>
      <c r="L30" s="194">
        <v>15384.412556699001</v>
      </c>
      <c r="M30" s="194">
        <v>16571.762372209902</v>
      </c>
      <c r="N30" s="194">
        <v>18404.297015652399</v>
      </c>
      <c r="O30" s="194">
        <v>21623.276112628999</v>
      </c>
      <c r="P30" s="194">
        <v>22918.292775625101</v>
      </c>
      <c r="Q30" s="405">
        <v>23835.024486650105</v>
      </c>
      <c r="R30" s="405">
        <v>30543.432887846277</v>
      </c>
    </row>
    <row r="31" spans="1:19" ht="2.25" customHeight="1">
      <c r="A31" s="188"/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</row>
    <row r="32" spans="1:19" ht="37.5" customHeight="1">
      <c r="A32" s="205">
        <v>5</v>
      </c>
      <c r="B32" s="206" t="s">
        <v>117</v>
      </c>
      <c r="C32" s="207">
        <f t="shared" ref="C32:I32" si="3">C29+C30</f>
        <v>28334.298376917694</v>
      </c>
      <c r="D32" s="207">
        <f t="shared" si="3"/>
        <v>34087.831101869262</v>
      </c>
      <c r="E32" s="207">
        <f t="shared" si="3"/>
        <v>43465.356181165058</v>
      </c>
      <c r="F32" s="207">
        <f t="shared" si="3"/>
        <v>52218.028044177991</v>
      </c>
      <c r="G32" s="207">
        <f t="shared" si="3"/>
        <v>64823.955496858092</v>
      </c>
      <c r="H32" s="207">
        <f t="shared" si="3"/>
        <v>78178.461002093129</v>
      </c>
      <c r="I32" s="207">
        <f t="shared" si="3"/>
        <v>96701.454069577885</v>
      </c>
      <c r="J32" s="221">
        <v>117828.81987646301</v>
      </c>
      <c r="K32" s="221">
        <v>149128.18722651701</v>
      </c>
      <c r="L32" s="221">
        <v>178833.766987718</v>
      </c>
      <c r="M32" s="221">
        <v>218567.56470193501</v>
      </c>
      <c r="N32" s="221">
        <v>253775.38442834199</v>
      </c>
      <c r="O32" s="221">
        <v>291616.31311587797</v>
      </c>
      <c r="P32" s="221">
        <v>335209.58265570702</v>
      </c>
      <c r="Q32" s="411">
        <v>378147.91787853866</v>
      </c>
      <c r="R32" s="411">
        <v>440613.43560485466</v>
      </c>
    </row>
    <row r="33" spans="1:23" ht="19.5" customHeight="1">
      <c r="A33" s="208"/>
      <c r="B33" s="209" t="s">
        <v>104</v>
      </c>
      <c r="C33" s="210"/>
      <c r="D33" s="210"/>
      <c r="E33" s="210"/>
      <c r="F33" s="210"/>
      <c r="G33" s="210"/>
      <c r="H33" s="210"/>
      <c r="I33" s="210"/>
      <c r="J33" s="340">
        <v>36119.602672934598</v>
      </c>
      <c r="K33" s="340">
        <v>43736.8706694141</v>
      </c>
      <c r="L33" s="340">
        <v>51571.222636486797</v>
      </c>
      <c r="M33" s="340">
        <v>64478.521434032198</v>
      </c>
      <c r="N33" s="340">
        <v>73501.322348889895</v>
      </c>
      <c r="O33" s="340">
        <v>72914.633024758296</v>
      </c>
      <c r="P33" s="340">
        <v>89582.438409284805</v>
      </c>
      <c r="Q33" s="407">
        <v>101413.85397936148</v>
      </c>
      <c r="R33" s="407">
        <v>118879.23624698239</v>
      </c>
    </row>
    <row r="34" spans="1:23" ht="16.5" customHeight="1">
      <c r="A34" s="211"/>
      <c r="C34" s="212"/>
      <c r="D34" s="212"/>
      <c r="E34" s="212"/>
      <c r="F34" s="212"/>
      <c r="G34" s="212"/>
      <c r="H34" s="212"/>
      <c r="I34" s="212"/>
      <c r="J34" s="212"/>
      <c r="K34" s="223"/>
      <c r="L34" s="223"/>
      <c r="M34" s="224" t="e">
        <v>#REF!</v>
      </c>
      <c r="N34" s="224"/>
      <c r="O34" s="225"/>
      <c r="P34" s="225"/>
      <c r="Q34" s="225"/>
      <c r="R34" s="225"/>
      <c r="S34" s="225"/>
      <c r="T34" s="225"/>
      <c r="U34" s="225"/>
      <c r="V34" s="225"/>
      <c r="W34" s="225"/>
    </row>
    <row r="35" spans="1:23" ht="13.5" customHeight="1">
      <c r="A35" s="211"/>
      <c r="C35" s="212"/>
      <c r="D35" s="212"/>
      <c r="E35" s="212"/>
      <c r="F35" s="212"/>
      <c r="G35" s="212"/>
      <c r="H35" s="212"/>
      <c r="I35" s="212"/>
      <c r="J35" s="212"/>
      <c r="K35" s="212"/>
      <c r="L35" s="212"/>
      <c r="M35" s="212"/>
      <c r="N35" s="212"/>
      <c r="O35" s="212"/>
      <c r="P35" s="212"/>
      <c r="Q35" s="212"/>
      <c r="R35" s="212"/>
    </row>
    <row r="36" spans="1:23" ht="37.5" customHeight="1"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</row>
    <row r="37" spans="1:23" ht="15.6">
      <c r="A37" s="214"/>
      <c r="J37" s="226"/>
    </row>
    <row r="38" spans="1:23" ht="17.399999999999999">
      <c r="A38" s="187" t="s">
        <v>41</v>
      </c>
      <c r="B38" s="186"/>
      <c r="C38" s="186"/>
      <c r="D38" s="186"/>
      <c r="E38" s="186"/>
      <c r="F38" s="186"/>
      <c r="G38" s="186"/>
      <c r="H38" s="186"/>
      <c r="I38" s="186"/>
      <c r="J38" s="188"/>
      <c r="K38" s="204"/>
      <c r="L38" s="204"/>
    </row>
    <row r="39" spans="1:23" ht="17.399999999999999">
      <c r="A39" s="188"/>
      <c r="B39" s="186"/>
      <c r="C39" s="186"/>
      <c r="D39" s="186"/>
      <c r="E39" s="186"/>
      <c r="F39" s="186"/>
      <c r="G39" s="186"/>
      <c r="H39" s="186"/>
      <c r="I39" s="186"/>
      <c r="J39" s="421"/>
      <c r="K39" s="421"/>
      <c r="L39" s="220"/>
    </row>
    <row r="40" spans="1:23" ht="22.5" customHeight="1">
      <c r="A40" s="189"/>
      <c r="B40" s="189"/>
      <c r="C40" s="141">
        <v>2006</v>
      </c>
      <c r="D40" s="142">
        <v>2007</v>
      </c>
      <c r="E40" s="141">
        <v>2008</v>
      </c>
      <c r="F40" s="142">
        <v>2009</v>
      </c>
      <c r="G40" s="141">
        <v>2010</v>
      </c>
      <c r="H40" s="142">
        <v>2011</v>
      </c>
      <c r="I40" s="141">
        <v>2012</v>
      </c>
      <c r="J40" s="142">
        <v>2013</v>
      </c>
      <c r="K40" s="141">
        <v>2014</v>
      </c>
      <c r="L40" s="142">
        <v>2015</v>
      </c>
      <c r="M40" s="142">
        <v>2016</v>
      </c>
      <c r="N40" s="227">
        <v>2017</v>
      </c>
      <c r="O40" s="228">
        <v>2018</v>
      </c>
      <c r="P40" s="141">
        <v>2019</v>
      </c>
      <c r="Q40" s="228">
        <v>2020</v>
      </c>
      <c r="R40" s="228">
        <v>2021</v>
      </c>
    </row>
    <row r="41" spans="1:23" ht="33" customHeight="1">
      <c r="A41" s="215">
        <v>1</v>
      </c>
      <c r="B41" s="216" t="s">
        <v>76</v>
      </c>
      <c r="C41" s="217">
        <f t="shared" ref="C41:H53" si="4">C5/C$29*100</f>
        <v>25.674590267173937</v>
      </c>
      <c r="D41" s="217">
        <f t="shared" si="4"/>
        <v>25.068740895013431</v>
      </c>
      <c r="E41" s="217">
        <f t="shared" si="4"/>
        <v>27.216932290057422</v>
      </c>
      <c r="F41" s="217">
        <f t="shared" si="4"/>
        <v>28.481522193497067</v>
      </c>
      <c r="G41" s="217">
        <f t="shared" si="4"/>
        <v>26.952174567568253</v>
      </c>
      <c r="H41" s="217">
        <f t="shared" si="4"/>
        <v>24.824120792178267</v>
      </c>
      <c r="I41" s="217">
        <f>I5/I$29*100</f>
        <v>22.977219360569926</v>
      </c>
      <c r="J41" s="229">
        <v>22.707111566062</v>
      </c>
      <c r="K41" s="229">
        <v>23.074004813535499</v>
      </c>
      <c r="L41" s="229">
        <v>22.437095260177902</v>
      </c>
      <c r="M41" s="229">
        <v>22.6603425361081</v>
      </c>
      <c r="N41" s="229">
        <v>21.8411599963462</v>
      </c>
      <c r="O41" s="229">
        <v>20.729093220331301</v>
      </c>
      <c r="P41" s="229">
        <v>19.778004020787801</v>
      </c>
      <c r="Q41" s="412">
        <v>20.8560443024707</v>
      </c>
      <c r="R41" s="412">
        <v>22.132211376598228</v>
      </c>
    </row>
    <row r="42" spans="1:23" ht="17.399999999999999" hidden="1">
      <c r="A42" s="193">
        <v>1.01</v>
      </c>
      <c r="B42" s="193" t="s">
        <v>77</v>
      </c>
      <c r="C42" s="217">
        <f t="shared" si="4"/>
        <v>16.564487991783956</v>
      </c>
      <c r="D42" s="217">
        <f t="shared" si="4"/>
        <v>16.151113249017236</v>
      </c>
      <c r="E42" s="217">
        <f t="shared" si="4"/>
        <v>18.333498861166991</v>
      </c>
      <c r="F42" s="217">
        <f t="shared" si="4"/>
        <v>19.752269561629916</v>
      </c>
      <c r="G42" s="217">
        <f t="shared" si="4"/>
        <v>18.356032720326173</v>
      </c>
      <c r="H42" s="217">
        <f t="shared" si="4"/>
        <v>17.390564767404111</v>
      </c>
      <c r="I42" s="217">
        <f t="shared" ref="I42:I65" si="5">I6/I$29*100</f>
        <v>16.08297061622525</v>
      </c>
      <c r="J42" s="230">
        <v>16.586542927814602</v>
      </c>
      <c r="K42" s="230">
        <v>16.633920823451199</v>
      </c>
      <c r="L42" s="230"/>
      <c r="M42" s="230"/>
      <c r="N42" s="230"/>
      <c r="O42" s="230"/>
      <c r="P42" s="230"/>
      <c r="Q42" s="413"/>
      <c r="R42" s="413"/>
    </row>
    <row r="43" spans="1:23" ht="17.399999999999999" hidden="1">
      <c r="A43" s="193"/>
      <c r="B43" s="195" t="s">
        <v>78</v>
      </c>
      <c r="C43" s="217">
        <f t="shared" si="4"/>
        <v>2.6079165936229751</v>
      </c>
      <c r="D43" s="217">
        <f t="shared" si="4"/>
        <v>2.3693050093154309</v>
      </c>
      <c r="E43" s="217">
        <f t="shared" si="4"/>
        <v>2.2470507006352212</v>
      </c>
      <c r="F43" s="217">
        <f t="shared" si="4"/>
        <v>2.2889068816574869</v>
      </c>
      <c r="G43" s="217">
        <f t="shared" si="4"/>
        <v>3.0121054743452573</v>
      </c>
      <c r="H43" s="217">
        <f t="shared" si="4"/>
        <v>3.6018902884552682</v>
      </c>
      <c r="I43" s="217">
        <f t="shared" si="5"/>
        <v>2.6651268258711802</v>
      </c>
      <c r="J43" s="231">
        <v>2.3259007506257801</v>
      </c>
      <c r="K43" s="231">
        <v>3.16841476320129</v>
      </c>
      <c r="L43" s="231"/>
      <c r="M43" s="231"/>
      <c r="N43" s="231"/>
      <c r="O43" s="231"/>
      <c r="P43" s="231"/>
      <c r="Q43" s="414"/>
      <c r="R43" s="414"/>
    </row>
    <row r="44" spans="1:23" ht="17.399999999999999" hidden="1">
      <c r="A44" s="193">
        <v>1.02</v>
      </c>
      <c r="B44" s="193" t="s">
        <v>79</v>
      </c>
      <c r="C44" s="217">
        <f t="shared" si="4"/>
        <v>4.0482898833295717</v>
      </c>
      <c r="D44" s="217">
        <f t="shared" si="4"/>
        <v>3.898425368486353</v>
      </c>
      <c r="E44" s="217">
        <f t="shared" si="4"/>
        <v>3.6802729942265189</v>
      </c>
      <c r="F44" s="217">
        <f t="shared" si="4"/>
        <v>3.6438083673933899</v>
      </c>
      <c r="G44" s="217">
        <f t="shared" si="4"/>
        <v>3.6051354363540296</v>
      </c>
      <c r="H44" s="217">
        <f t="shared" si="4"/>
        <v>3.4563398235665468</v>
      </c>
      <c r="I44" s="217">
        <f t="shared" si="5"/>
        <v>3.1619536082407205</v>
      </c>
      <c r="J44" s="230">
        <v>2.7389400513768698</v>
      </c>
      <c r="K44" s="230">
        <v>2.9061832387864901</v>
      </c>
      <c r="L44" s="230"/>
      <c r="M44" s="230"/>
      <c r="N44" s="230"/>
      <c r="O44" s="230"/>
      <c r="P44" s="230"/>
      <c r="Q44" s="413"/>
      <c r="R44" s="413"/>
    </row>
    <row r="45" spans="1:23" ht="17.399999999999999" hidden="1">
      <c r="A45" s="193">
        <v>1.03</v>
      </c>
      <c r="B45" s="193" t="s">
        <v>80</v>
      </c>
      <c r="C45" s="217">
        <f t="shared" si="4"/>
        <v>2.7189677522695845</v>
      </c>
      <c r="D45" s="217">
        <f t="shared" si="4"/>
        <v>2.8248887396884377</v>
      </c>
      <c r="E45" s="217">
        <f t="shared" si="4"/>
        <v>2.5936047556415094</v>
      </c>
      <c r="F45" s="217">
        <f t="shared" si="4"/>
        <v>2.6194236270405464</v>
      </c>
      <c r="G45" s="217">
        <f t="shared" si="4"/>
        <v>2.6587144154202664</v>
      </c>
      <c r="H45" s="217">
        <f t="shared" si="4"/>
        <v>2.1276939006350584</v>
      </c>
      <c r="I45" s="217">
        <f t="shared" si="5"/>
        <v>2.0401058755398687</v>
      </c>
      <c r="J45" s="230">
        <v>1.8033771417068201</v>
      </c>
      <c r="K45" s="230">
        <v>2.1115579475455499</v>
      </c>
      <c r="L45" s="230"/>
      <c r="M45" s="230"/>
      <c r="N45" s="230"/>
      <c r="O45" s="230"/>
      <c r="P45" s="230"/>
      <c r="Q45" s="413"/>
      <c r="R45" s="413"/>
      <c r="S45" s="182"/>
    </row>
    <row r="46" spans="1:23" ht="17.399999999999999" hidden="1">
      <c r="A46" s="193">
        <v>1.04</v>
      </c>
      <c r="B46" s="193" t="s">
        <v>81</v>
      </c>
      <c r="C46" s="217">
        <f t="shared" si="4"/>
        <v>2.3428446397908238</v>
      </c>
      <c r="D46" s="217">
        <f t="shared" si="4"/>
        <v>2.1943135378214058</v>
      </c>
      <c r="E46" s="217">
        <f t="shared" si="4"/>
        <v>2.6095556790224026</v>
      </c>
      <c r="F46" s="217">
        <f t="shared" si="4"/>
        <v>2.4660206374332136</v>
      </c>
      <c r="G46" s="217">
        <f t="shared" si="4"/>
        <v>2.332291995467783</v>
      </c>
      <c r="H46" s="217">
        <f t="shared" si="4"/>
        <v>1.8495223005725421</v>
      </c>
      <c r="I46" s="217">
        <f t="shared" si="5"/>
        <v>1.6921892605640847</v>
      </c>
      <c r="J46" s="230">
        <v>1.57825144516369</v>
      </c>
      <c r="K46" s="230">
        <v>1.4223428037521799</v>
      </c>
      <c r="L46" s="230"/>
      <c r="M46" s="230"/>
      <c r="N46" s="230"/>
      <c r="O46" s="230"/>
      <c r="P46" s="230"/>
      <c r="Q46" s="413"/>
      <c r="R46" s="413"/>
      <c r="S46" s="182"/>
    </row>
    <row r="47" spans="1:23" ht="33" customHeight="1">
      <c r="A47" s="215">
        <v>2</v>
      </c>
      <c r="B47" s="216" t="s">
        <v>82</v>
      </c>
      <c r="C47" s="217">
        <f t="shared" si="4"/>
        <v>36.975845686579028</v>
      </c>
      <c r="D47" s="217">
        <f t="shared" si="4"/>
        <v>35.936862135911767</v>
      </c>
      <c r="E47" s="217">
        <f t="shared" si="4"/>
        <v>33.745680234688948</v>
      </c>
      <c r="F47" s="217">
        <f t="shared" si="4"/>
        <v>30.878382261116116</v>
      </c>
      <c r="G47" s="217">
        <f t="shared" si="4"/>
        <v>30.382500536218611</v>
      </c>
      <c r="H47" s="217">
        <f t="shared" si="4"/>
        <v>31.826873114590747</v>
      </c>
      <c r="I47" s="217">
        <f t="shared" si="5"/>
        <v>32.533602704328104</v>
      </c>
      <c r="J47" s="229">
        <v>32.047140696872503</v>
      </c>
      <c r="K47" s="229">
        <v>32.844422551695502</v>
      </c>
      <c r="L47" s="229">
        <v>32.071198782558199</v>
      </c>
      <c r="M47" s="229">
        <v>29.5975753565051</v>
      </c>
      <c r="N47" s="229">
        <v>29.6090900622387</v>
      </c>
      <c r="O47" s="229">
        <v>29.348721488152599</v>
      </c>
      <c r="P47" s="229">
        <v>28.684157166040599</v>
      </c>
      <c r="Q47" s="412">
        <v>29.15681484966834</v>
      </c>
      <c r="R47" s="412">
        <v>26.840054911782762</v>
      </c>
      <c r="S47" s="232"/>
    </row>
    <row r="48" spans="1:23" ht="17.399999999999999" hidden="1">
      <c r="A48" s="193">
        <v>2.0099999999999998</v>
      </c>
      <c r="B48" s="193" t="s">
        <v>83</v>
      </c>
      <c r="C48" s="217">
        <f t="shared" si="4"/>
        <v>10.242923550651268</v>
      </c>
      <c r="D48" s="217">
        <f t="shared" si="4"/>
        <v>10.406881874311937</v>
      </c>
      <c r="E48" s="217">
        <f t="shared" si="4"/>
        <v>9.3527504875300114</v>
      </c>
      <c r="F48" s="217">
        <f t="shared" si="4"/>
        <v>8.2223248106251106</v>
      </c>
      <c r="G48" s="217">
        <f t="shared" si="4"/>
        <v>7.6675768363073233</v>
      </c>
      <c r="H48" s="217">
        <f t="shared" si="4"/>
        <v>7.2233011758865997</v>
      </c>
      <c r="I48" s="217">
        <f t="shared" si="5"/>
        <v>7.9351037665548425</v>
      </c>
      <c r="J48" s="230">
        <v>7.9783741689314898</v>
      </c>
      <c r="K48" s="230">
        <v>9.4368162180756592</v>
      </c>
      <c r="L48" s="230"/>
      <c r="M48" s="230"/>
      <c r="N48" s="230"/>
      <c r="O48" s="230"/>
      <c r="P48" s="230"/>
      <c r="Q48" s="413"/>
      <c r="R48" s="413"/>
    </row>
    <row r="49" spans="1:19" ht="17.399999999999999" hidden="1">
      <c r="A49" s="193"/>
      <c r="B49" s="195" t="s">
        <v>118</v>
      </c>
      <c r="C49" s="217">
        <f t="shared" si="4"/>
        <v>20.292805089438509</v>
      </c>
      <c r="D49" s="217">
        <f t="shared" si="4"/>
        <v>18.608677757633817</v>
      </c>
      <c r="E49" s="217">
        <f t="shared" si="4"/>
        <v>16.600972521443087</v>
      </c>
      <c r="F49" s="217">
        <f t="shared" si="4"/>
        <v>14.882706345701106</v>
      </c>
      <c r="G49" s="217">
        <f t="shared" si="4"/>
        <v>14.594833956852799</v>
      </c>
      <c r="H49" s="217">
        <f t="shared" si="4"/>
        <v>15.897123936452456</v>
      </c>
      <c r="I49" s="217">
        <f t="shared" si="5"/>
        <v>13.939351890606389</v>
      </c>
      <c r="J49" s="231" t="e">
        <v>#REF!</v>
      </c>
      <c r="K49" s="231" t="e">
        <v>#REF!</v>
      </c>
      <c r="L49" s="231"/>
      <c r="M49" s="231"/>
      <c r="N49" s="231"/>
      <c r="O49" s="231"/>
      <c r="P49" s="231"/>
      <c r="Q49" s="414"/>
      <c r="R49" s="414"/>
    </row>
    <row r="50" spans="1:19" ht="17.399999999999999" hidden="1">
      <c r="A50" s="193">
        <v>2.02</v>
      </c>
      <c r="B50" s="193" t="s">
        <v>85</v>
      </c>
      <c r="C50" s="217">
        <f t="shared" si="4"/>
        <v>1.8014538468140682</v>
      </c>
      <c r="D50" s="217">
        <f t="shared" si="4"/>
        <v>1.3781742664460774</v>
      </c>
      <c r="E50" s="217">
        <f t="shared" si="4"/>
        <v>1.2836767124292905</v>
      </c>
      <c r="F50" s="217">
        <f t="shared" si="4"/>
        <v>1.1364819040300769</v>
      </c>
      <c r="G50" s="217">
        <f t="shared" si="4"/>
        <v>1.4969403609357181</v>
      </c>
      <c r="H50" s="217">
        <f t="shared" si="4"/>
        <v>1.3124925532410046</v>
      </c>
      <c r="I50" s="217">
        <f t="shared" si="5"/>
        <v>1.2328550826498565</v>
      </c>
      <c r="J50" s="230">
        <v>12.9182363909648</v>
      </c>
      <c r="K50" s="230">
        <v>12.983930624008099</v>
      </c>
      <c r="L50" s="230"/>
      <c r="M50" s="230"/>
      <c r="N50" s="230"/>
      <c r="O50" s="230"/>
      <c r="P50" s="230"/>
      <c r="Q50" s="413"/>
      <c r="R50" s="413"/>
    </row>
    <row r="51" spans="1:19" ht="17.399999999999999" hidden="1">
      <c r="A51" s="193">
        <v>2.0299999999999998</v>
      </c>
      <c r="B51" s="193" t="s">
        <v>86</v>
      </c>
      <c r="C51" s="217">
        <f t="shared" si="4"/>
        <v>1.0274978221585587</v>
      </c>
      <c r="D51" s="217">
        <f t="shared" si="4"/>
        <v>0.87320914993641585</v>
      </c>
      <c r="E51" s="217">
        <f t="shared" si="4"/>
        <v>0.68681721201413726</v>
      </c>
      <c r="F51" s="217">
        <f t="shared" si="4"/>
        <v>0.60888640353851609</v>
      </c>
      <c r="G51" s="217">
        <f t="shared" si="4"/>
        <v>0.75202320797408229</v>
      </c>
      <c r="H51" s="217">
        <f t="shared" si="4"/>
        <v>0.79581313925281438</v>
      </c>
      <c r="I51" s="217">
        <f t="shared" si="5"/>
        <v>0.6879753845419867</v>
      </c>
      <c r="J51" s="230">
        <v>1.2006777896438401</v>
      </c>
      <c r="K51" s="230">
        <v>1.03408841991838</v>
      </c>
      <c r="L51" s="230"/>
      <c r="M51" s="230"/>
      <c r="N51" s="230"/>
      <c r="O51" s="230"/>
      <c r="P51" s="230"/>
      <c r="Q51" s="413"/>
      <c r="R51" s="413"/>
    </row>
    <row r="52" spans="1:19" ht="17.399999999999999" hidden="1">
      <c r="A52" s="193">
        <v>2.04</v>
      </c>
      <c r="B52" s="193" t="s">
        <v>87</v>
      </c>
      <c r="C52" s="217">
        <f t="shared" si="4"/>
        <v>3.6111653775166301</v>
      </c>
      <c r="D52" s="217">
        <f t="shared" si="4"/>
        <v>4.6699190875835219</v>
      </c>
      <c r="E52" s="217">
        <f t="shared" si="4"/>
        <v>5.8214633012724271</v>
      </c>
      <c r="F52" s="217">
        <f t="shared" si="4"/>
        <v>6.0279827972213065</v>
      </c>
      <c r="G52" s="217">
        <f t="shared" si="4"/>
        <v>5.8711261741486869</v>
      </c>
      <c r="H52" s="217">
        <f t="shared" si="4"/>
        <v>6.5981423097578702</v>
      </c>
      <c r="I52" s="217">
        <f t="shared" si="5"/>
        <v>8.7383165799750291</v>
      </c>
      <c r="J52" s="230">
        <v>0.62921961953333505</v>
      </c>
      <c r="K52" s="230">
        <v>0.54191784653389896</v>
      </c>
      <c r="L52" s="230"/>
      <c r="M52" s="230"/>
      <c r="N52" s="230"/>
      <c r="O52" s="230"/>
      <c r="P52" s="230"/>
      <c r="Q52" s="413"/>
      <c r="R52" s="413"/>
    </row>
    <row r="53" spans="1:19" ht="17.399999999999999" hidden="1">
      <c r="A53" s="193">
        <v>2.0499999999999998</v>
      </c>
      <c r="B53" s="193" t="s">
        <v>88</v>
      </c>
      <c r="C53" s="217">
        <f t="shared" si="4"/>
        <v>37.349564046247039</v>
      </c>
      <c r="D53" s="217">
        <f t="shared" si="4"/>
        <v>38.994396969074799</v>
      </c>
      <c r="E53" s="217">
        <f t="shared" si="4"/>
        <v>39.037387475253645</v>
      </c>
      <c r="F53" s="217">
        <f t="shared" si="4"/>
        <v>40.640095545386828</v>
      </c>
      <c r="G53" s="217">
        <f t="shared" si="4"/>
        <v>42.665324896213122</v>
      </c>
      <c r="H53" s="217">
        <f t="shared" si="4"/>
        <v>43.34900609323099</v>
      </c>
      <c r="I53" s="217">
        <f t="shared" si="5"/>
        <v>44.489177935101964</v>
      </c>
      <c r="J53" s="230">
        <v>9.3206327277990404</v>
      </c>
      <c r="K53" s="230">
        <v>8.8476694431594094</v>
      </c>
      <c r="L53" s="230"/>
      <c r="M53" s="230"/>
      <c r="N53" s="230"/>
      <c r="O53" s="230"/>
      <c r="P53" s="230"/>
      <c r="Q53" s="413"/>
      <c r="R53" s="413"/>
      <c r="S53" s="181"/>
    </row>
    <row r="54" spans="1:19" ht="33" customHeight="1">
      <c r="A54" s="215">
        <v>3</v>
      </c>
      <c r="B54" s="216" t="s">
        <v>113</v>
      </c>
      <c r="C54" s="217">
        <f t="shared" ref="C54:I54" si="6">C17/C$29*100</f>
        <v>37.349564046247039</v>
      </c>
      <c r="D54" s="217">
        <f t="shared" si="6"/>
        <v>38.994396969074799</v>
      </c>
      <c r="E54" s="217">
        <f t="shared" si="6"/>
        <v>39.037387475253645</v>
      </c>
      <c r="F54" s="217">
        <f t="shared" si="6"/>
        <v>40.640095545386828</v>
      </c>
      <c r="G54" s="217">
        <f t="shared" si="6"/>
        <v>42.665324896213122</v>
      </c>
      <c r="H54" s="217">
        <f t="shared" si="6"/>
        <v>43.34900609323099</v>
      </c>
      <c r="I54" s="217">
        <f t="shared" si="6"/>
        <v>44.489177935101964</v>
      </c>
      <c r="J54" s="229">
        <v>45.2457477370655</v>
      </c>
      <c r="K54" s="229">
        <v>44.081572634769103</v>
      </c>
      <c r="L54" s="229">
        <v>45.491705957263903</v>
      </c>
      <c r="M54" s="229">
        <v>47.7420821073868</v>
      </c>
      <c r="N54" s="229">
        <v>48.549749941415101</v>
      </c>
      <c r="O54" s="229">
        <v>49.9221852915162</v>
      </c>
      <c r="P54" s="229">
        <v>51.537838813171597</v>
      </c>
      <c r="Q54" s="412">
        <v>49.987140847860964</v>
      </c>
      <c r="R54" s="412">
        <v>51.027733711619014</v>
      </c>
    </row>
    <row r="55" spans="1:19" ht="34.799999999999997" hidden="1">
      <c r="A55" s="196">
        <v>3.01</v>
      </c>
      <c r="B55" s="197" t="s">
        <v>90</v>
      </c>
      <c r="C55" s="217">
        <f t="shared" ref="C55:H56" si="7">C19/C$29*100</f>
        <v>2.9451115562630843</v>
      </c>
      <c r="D55" s="217">
        <f t="shared" si="7"/>
        <v>3.3481002712946113</v>
      </c>
      <c r="E55" s="217">
        <f t="shared" si="7"/>
        <v>3.7028061343667611</v>
      </c>
      <c r="F55" s="217">
        <f t="shared" si="7"/>
        <v>3.9024298118471967</v>
      </c>
      <c r="G55" s="217">
        <f t="shared" si="7"/>
        <v>3.8078459331198728</v>
      </c>
      <c r="H55" s="217">
        <f t="shared" si="7"/>
        <v>3.682895390302813</v>
      </c>
      <c r="I55" s="217">
        <f t="shared" si="5"/>
        <v>3.4041264427216134</v>
      </c>
      <c r="J55" s="230">
        <v>12.4271817182942</v>
      </c>
      <c r="K55" s="230">
        <v>12.5051363927849</v>
      </c>
      <c r="L55" s="230"/>
      <c r="M55" s="230"/>
      <c r="N55" s="230"/>
      <c r="O55" s="230"/>
      <c r="P55" s="230"/>
      <c r="Q55" s="413"/>
      <c r="R55" s="413"/>
    </row>
    <row r="56" spans="1:19" ht="17.399999999999999" hidden="1">
      <c r="A56" s="196">
        <v>3.02</v>
      </c>
      <c r="B56" s="197" t="s">
        <v>115</v>
      </c>
      <c r="C56" s="217">
        <f t="shared" si="7"/>
        <v>6.068145904526494</v>
      </c>
      <c r="D56" s="217">
        <f t="shared" si="7"/>
        <v>6.1607708309951299</v>
      </c>
      <c r="E56" s="217">
        <f t="shared" si="7"/>
        <v>5.5028316320109312</v>
      </c>
      <c r="F56" s="217">
        <f t="shared" si="7"/>
        <v>5.2197054306673385</v>
      </c>
      <c r="G56" s="217">
        <f t="shared" si="7"/>
        <v>5.2549427807415396</v>
      </c>
      <c r="H56" s="217">
        <f t="shared" si="7"/>
        <v>5.7391528324025911</v>
      </c>
      <c r="I56" s="217">
        <f t="shared" si="5"/>
        <v>6.0814418139842346</v>
      </c>
      <c r="J56" s="230">
        <v>4.1867647735285702</v>
      </c>
      <c r="K56" s="230">
        <v>3.99777307824422</v>
      </c>
      <c r="L56" s="230"/>
      <c r="M56" s="230"/>
      <c r="N56" s="230"/>
      <c r="O56" s="230"/>
      <c r="P56" s="230"/>
      <c r="Q56" s="413"/>
      <c r="R56" s="413"/>
    </row>
    <row r="57" spans="1:19" ht="17.399999999999999" hidden="1">
      <c r="A57" s="196">
        <v>3.03</v>
      </c>
      <c r="B57" s="197" t="s">
        <v>92</v>
      </c>
      <c r="C57" s="217">
        <f t="shared" ref="C57:H65" si="8">C21/C$29*100</f>
        <v>2.2189528348159833</v>
      </c>
      <c r="D57" s="217">
        <f t="shared" si="8"/>
        <v>1.9735297475147295</v>
      </c>
      <c r="E57" s="217">
        <f t="shared" si="8"/>
        <v>1.8706575489603126</v>
      </c>
      <c r="F57" s="217">
        <f t="shared" si="8"/>
        <v>1.6274058876274682</v>
      </c>
      <c r="G57" s="217">
        <f t="shared" si="8"/>
        <v>1.702212631839918</v>
      </c>
      <c r="H57" s="217">
        <f t="shared" si="8"/>
        <v>1.6888669470104867</v>
      </c>
      <c r="I57" s="217">
        <f t="shared" si="5"/>
        <v>2.1462456324789998</v>
      </c>
      <c r="J57" s="230">
        <v>6.3177488185197097</v>
      </c>
      <c r="K57" s="230">
        <v>5.79229541747657</v>
      </c>
      <c r="L57" s="230"/>
      <c r="M57" s="230"/>
      <c r="N57" s="230"/>
      <c r="O57" s="230"/>
      <c r="P57" s="230"/>
      <c r="Q57" s="413"/>
      <c r="R57" s="413"/>
    </row>
    <row r="58" spans="1:19" ht="17.399999999999999" hidden="1">
      <c r="A58" s="196">
        <v>3.04</v>
      </c>
      <c r="B58" s="197" t="s">
        <v>107</v>
      </c>
      <c r="C58" s="217">
        <f t="shared" si="8"/>
        <v>1.7505299729065023</v>
      </c>
      <c r="D58" s="217">
        <f t="shared" si="8"/>
        <v>2.2979852072115765</v>
      </c>
      <c r="E58" s="217">
        <f t="shared" si="8"/>
        <v>2.640756964181505</v>
      </c>
      <c r="F58" s="217">
        <f t="shared" si="8"/>
        <v>3.0907644478615373</v>
      </c>
      <c r="G58" s="217">
        <f t="shared" si="8"/>
        <v>3.6971830486769024</v>
      </c>
      <c r="H58" s="217">
        <f t="shared" si="8"/>
        <v>3.3938577655379589</v>
      </c>
      <c r="I58" s="217">
        <f t="shared" si="5"/>
        <v>3.7544349651212809</v>
      </c>
      <c r="J58" s="230">
        <v>1.7457322484481601</v>
      </c>
      <c r="K58" s="230">
        <v>2.1459589145872102</v>
      </c>
      <c r="L58" s="230"/>
      <c r="M58" s="230"/>
      <c r="N58" s="230"/>
      <c r="O58" s="230"/>
      <c r="P58" s="230"/>
      <c r="Q58" s="413"/>
      <c r="R58" s="413"/>
    </row>
    <row r="59" spans="1:19" ht="17.399999999999999" hidden="1">
      <c r="A59" s="196">
        <v>3.05</v>
      </c>
      <c r="B59" s="198" t="s">
        <v>108</v>
      </c>
      <c r="C59" s="217">
        <f t="shared" si="8"/>
        <v>1.1395015191038671</v>
      </c>
      <c r="D59" s="217">
        <f t="shared" si="8"/>
        <v>1.0659164466428797</v>
      </c>
      <c r="E59" s="217">
        <f t="shared" si="8"/>
        <v>0.96819226066266628</v>
      </c>
      <c r="F59" s="217">
        <f t="shared" si="8"/>
        <v>0.98370910249176646</v>
      </c>
      <c r="G59" s="217">
        <f t="shared" si="8"/>
        <v>1.0811332011612202</v>
      </c>
      <c r="H59" s="217">
        <f t="shared" si="8"/>
        <v>1.2008133530207239</v>
      </c>
      <c r="I59" s="217">
        <f t="shared" si="5"/>
        <v>1.2827483117038125</v>
      </c>
      <c r="J59" s="230">
        <v>5.2681221279144497</v>
      </c>
      <c r="K59" s="230">
        <v>5.2789853492387904</v>
      </c>
      <c r="L59" s="230"/>
      <c r="M59" s="230"/>
      <c r="N59" s="230"/>
      <c r="O59" s="230"/>
      <c r="P59" s="230"/>
      <c r="Q59" s="413"/>
      <c r="R59" s="413"/>
    </row>
    <row r="60" spans="1:19" ht="34.799999999999997" hidden="1">
      <c r="A60" s="196">
        <v>3.06</v>
      </c>
      <c r="B60" s="198" t="s">
        <v>119</v>
      </c>
      <c r="C60" s="217">
        <f t="shared" si="8"/>
        <v>1.6230466572205522</v>
      </c>
      <c r="D60" s="217">
        <f t="shared" si="8"/>
        <v>1.5182359098219318</v>
      </c>
      <c r="E60" s="217">
        <f t="shared" si="8"/>
        <v>1.3790426654728394</v>
      </c>
      <c r="F60" s="217">
        <f t="shared" si="8"/>
        <v>1.4011440473833687</v>
      </c>
      <c r="G60" s="217">
        <f t="shared" si="8"/>
        <v>1.5399098629853847</v>
      </c>
      <c r="H60" s="217">
        <f t="shared" si="8"/>
        <v>1.7103760424108994</v>
      </c>
      <c r="I60" s="217">
        <f t="shared" si="5"/>
        <v>1.8270799331654146</v>
      </c>
      <c r="J60" s="230">
        <v>1.4966173110071599</v>
      </c>
      <c r="K60" s="230">
        <v>1.6278046009900999</v>
      </c>
      <c r="L60" s="230"/>
      <c r="M60" s="230"/>
      <c r="N60" s="230"/>
      <c r="O60" s="230"/>
      <c r="P60" s="230"/>
      <c r="Q60" s="413"/>
      <c r="R60" s="413"/>
    </row>
    <row r="61" spans="1:19" ht="34.799999999999997" hidden="1">
      <c r="A61" s="196">
        <v>3.07</v>
      </c>
      <c r="B61" s="198" t="s">
        <v>97</v>
      </c>
      <c r="C61" s="217">
        <f t="shared" si="8"/>
        <v>2.759367081177698</v>
      </c>
      <c r="D61" s="217">
        <f t="shared" si="8"/>
        <v>3.4670473604548842</v>
      </c>
      <c r="E61" s="217">
        <f t="shared" si="8"/>
        <v>3.772730502405639</v>
      </c>
      <c r="F61" s="217">
        <f t="shared" si="8"/>
        <v>4.280771348775696</v>
      </c>
      <c r="G61" s="217">
        <f t="shared" si="8"/>
        <v>4.3146856408819527</v>
      </c>
      <c r="H61" s="217">
        <f t="shared" si="8"/>
        <v>4.636705357912482</v>
      </c>
      <c r="I61" s="217">
        <f t="shared" si="5"/>
        <v>4.6564903046168666</v>
      </c>
      <c r="J61" s="230">
        <v>4.1060500405288201</v>
      </c>
      <c r="K61" s="230">
        <v>3.6316161977386399</v>
      </c>
      <c r="L61" s="230"/>
      <c r="M61" s="230"/>
      <c r="N61" s="230"/>
      <c r="O61" s="230"/>
      <c r="P61" s="230"/>
      <c r="Q61" s="413"/>
      <c r="R61" s="413"/>
    </row>
    <row r="62" spans="1:19" ht="17.399999999999999" hidden="1">
      <c r="A62" s="196">
        <v>3.08</v>
      </c>
      <c r="B62" s="198" t="s">
        <v>98</v>
      </c>
      <c r="C62" s="217">
        <f t="shared" si="8"/>
        <v>3.9770663610032218</v>
      </c>
      <c r="D62" s="217">
        <f t="shared" si="8"/>
        <v>4.3661222021945871</v>
      </c>
      <c r="E62" s="217">
        <f t="shared" si="8"/>
        <v>4.5031846106130118</v>
      </c>
      <c r="F62" s="217">
        <f t="shared" si="8"/>
        <v>4.9332984936543571</v>
      </c>
      <c r="G62" s="217">
        <f t="shared" si="8"/>
        <v>5.0812723038985066</v>
      </c>
      <c r="H62" s="217">
        <f t="shared" si="8"/>
        <v>5.2071050289064491</v>
      </c>
      <c r="I62" s="217">
        <f t="shared" si="5"/>
        <v>5.532478106918699</v>
      </c>
      <c r="J62" s="230">
        <v>4.76878067936752</v>
      </c>
      <c r="K62" s="230">
        <v>4.3720742905357204</v>
      </c>
      <c r="L62" s="230"/>
      <c r="M62" s="230"/>
      <c r="N62" s="230"/>
      <c r="O62" s="230"/>
      <c r="P62" s="230"/>
      <c r="Q62" s="413"/>
      <c r="R62" s="413"/>
    </row>
    <row r="63" spans="1:19" ht="17.399999999999999" hidden="1">
      <c r="A63" s="196">
        <v>3.09</v>
      </c>
      <c r="B63" s="198" t="s">
        <v>109</v>
      </c>
      <c r="C63" s="217">
        <f t="shared" si="8"/>
        <v>2.6139870837856796</v>
      </c>
      <c r="D63" s="217">
        <f t="shared" si="8"/>
        <v>2.7073227575014331</v>
      </c>
      <c r="E63" s="217">
        <f t="shared" si="8"/>
        <v>2.6110612059495533</v>
      </c>
      <c r="F63" s="217">
        <f t="shared" si="8"/>
        <v>2.8970524605996406</v>
      </c>
      <c r="G63" s="217">
        <f t="shared" si="8"/>
        <v>3.1421659026267061</v>
      </c>
      <c r="H63" s="217">
        <f t="shared" si="8"/>
        <v>2.8335471769007392</v>
      </c>
      <c r="I63" s="217">
        <f t="shared" si="5"/>
        <v>2.832265734426501</v>
      </c>
      <c r="J63" s="230">
        <v>2.4181501761195401</v>
      </c>
      <c r="K63" s="230">
        <v>2.3862459962404898</v>
      </c>
      <c r="L63" s="230"/>
      <c r="M63" s="230"/>
      <c r="N63" s="230"/>
      <c r="O63" s="230"/>
      <c r="P63" s="230"/>
      <c r="Q63" s="413"/>
      <c r="R63" s="413"/>
    </row>
    <row r="64" spans="1:19" ht="34.799999999999997" hidden="1">
      <c r="A64" s="196">
        <v>3.1</v>
      </c>
      <c r="B64" s="218" t="s">
        <v>120</v>
      </c>
      <c r="C64" s="217">
        <f t="shared" si="8"/>
        <v>1.0277254091982153</v>
      </c>
      <c r="D64" s="217">
        <f t="shared" si="8"/>
        <v>1.0527781967786796</v>
      </c>
      <c r="E64" s="217">
        <f t="shared" si="8"/>
        <v>1.0576686163311049</v>
      </c>
      <c r="F64" s="217">
        <f t="shared" si="8"/>
        <v>1.1045931835650697</v>
      </c>
      <c r="G64" s="217">
        <f t="shared" si="8"/>
        <v>1.1922663557379205</v>
      </c>
      <c r="H64" s="217">
        <f t="shared" si="8"/>
        <v>1.2466203408060594</v>
      </c>
      <c r="I64" s="217">
        <f t="shared" si="5"/>
        <v>1.2327639017428391</v>
      </c>
      <c r="J64" s="230">
        <v>1.4598612882730899</v>
      </c>
      <c r="K64" s="230">
        <v>1.3280970782102</v>
      </c>
      <c r="L64" s="230"/>
      <c r="M64" s="230"/>
      <c r="N64" s="230"/>
      <c r="O64" s="230"/>
      <c r="P64" s="230"/>
      <c r="Q64" s="413"/>
      <c r="R64" s="413"/>
    </row>
    <row r="65" spans="1:19" ht="37.5" customHeight="1">
      <c r="A65" s="205">
        <v>4</v>
      </c>
      <c r="B65" s="206" t="s">
        <v>116</v>
      </c>
      <c r="C65" s="217">
        <f t="shared" si="8"/>
        <v>100</v>
      </c>
      <c r="D65" s="217">
        <f t="shared" si="8"/>
        <v>100</v>
      </c>
      <c r="E65" s="217">
        <f t="shared" si="8"/>
        <v>100</v>
      </c>
      <c r="F65" s="217">
        <f t="shared" si="8"/>
        <v>100</v>
      </c>
      <c r="G65" s="217">
        <f t="shared" si="8"/>
        <v>100</v>
      </c>
      <c r="H65" s="217">
        <f t="shared" si="8"/>
        <v>100</v>
      </c>
      <c r="I65" s="217">
        <f t="shared" si="5"/>
        <v>100</v>
      </c>
      <c r="J65" s="236">
        <v>100</v>
      </c>
      <c r="K65" s="236">
        <v>100</v>
      </c>
      <c r="L65" s="236">
        <v>100</v>
      </c>
      <c r="M65" s="236">
        <v>100</v>
      </c>
      <c r="N65" s="236">
        <v>100</v>
      </c>
      <c r="O65" s="236">
        <v>100</v>
      </c>
      <c r="P65" s="236">
        <v>100</v>
      </c>
      <c r="Q65" s="406">
        <v>100</v>
      </c>
      <c r="R65" s="406">
        <v>100</v>
      </c>
      <c r="S65" s="181"/>
    </row>
    <row r="66" spans="1:19" hidden="1">
      <c r="A66" s="233"/>
      <c r="B66" s="234" t="s">
        <v>102</v>
      </c>
      <c r="C66" s="234"/>
      <c r="D66" s="234"/>
      <c r="E66" s="234"/>
      <c r="F66" s="234"/>
      <c r="G66" s="234"/>
      <c r="H66" s="234"/>
      <c r="I66" s="234"/>
      <c r="J66" s="237"/>
      <c r="Q66"/>
      <c r="R66"/>
    </row>
    <row r="67" spans="1:19" ht="36" customHeight="1">
      <c r="A67" s="215">
        <v>5</v>
      </c>
      <c r="B67" s="216" t="s">
        <v>104</v>
      </c>
      <c r="C67" s="216"/>
      <c r="D67" s="216"/>
      <c r="E67" s="216"/>
      <c r="F67" s="216"/>
      <c r="G67" s="216"/>
      <c r="H67" s="216"/>
      <c r="I67" s="216"/>
      <c r="J67" s="229">
        <v>29.0169547201249</v>
      </c>
      <c r="K67" s="229">
        <v>27.562244568051199</v>
      </c>
      <c r="L67" s="229">
        <v>28.100282131270198</v>
      </c>
      <c r="M67" s="229">
        <v>29.362526571040199</v>
      </c>
      <c r="N67" s="229">
        <v>27.968756171707501</v>
      </c>
      <c r="O67" s="229">
        <v>23.6285195165677</v>
      </c>
      <c r="P67" s="229">
        <v>25.125193993752902</v>
      </c>
      <c r="Q67" s="412">
        <v>25.874793148450305</v>
      </c>
      <c r="R67" s="412">
        <v>25.748438411075437</v>
      </c>
    </row>
    <row r="68" spans="1:19" ht="3.75" customHeight="1">
      <c r="A68" s="208"/>
      <c r="B68" s="209"/>
      <c r="C68" s="209"/>
      <c r="D68" s="209"/>
      <c r="E68" s="209"/>
      <c r="F68" s="209"/>
      <c r="G68" s="209"/>
      <c r="H68" s="209"/>
      <c r="I68" s="209"/>
      <c r="J68" s="238"/>
      <c r="K68" s="222"/>
      <c r="L68" s="222"/>
      <c r="M68" s="222"/>
      <c r="N68" s="222"/>
      <c r="O68" s="222"/>
      <c r="P68" s="222"/>
      <c r="Q68" s="222"/>
      <c r="R68" s="222"/>
    </row>
    <row r="69" spans="1:19" ht="15.75" customHeight="1">
      <c r="A69" s="235"/>
    </row>
    <row r="70" spans="1:19">
      <c r="A70" s="235"/>
    </row>
    <row r="71" spans="1:19">
      <c r="A71" s="235"/>
    </row>
    <row r="74" spans="1:19">
      <c r="J74" s="239"/>
    </row>
    <row r="78" spans="1:19">
      <c r="O78" s="240"/>
      <c r="P78" s="240"/>
      <c r="Q78" s="240"/>
      <c r="R78" s="240"/>
      <c r="S78" s="240"/>
    </row>
    <row r="79" spans="1:19">
      <c r="M79" s="181"/>
      <c r="N79" s="181"/>
      <c r="O79" s="118"/>
      <c r="P79" s="118"/>
      <c r="Q79" s="118"/>
      <c r="R79" s="118"/>
      <c r="S79" s="118"/>
    </row>
    <row r="80" spans="1:19">
      <c r="M80" s="182"/>
      <c r="N80" s="182"/>
      <c r="O80" s="118"/>
      <c r="P80" s="118"/>
      <c r="Q80" s="118"/>
      <c r="R80" s="118"/>
      <c r="S80" s="118"/>
    </row>
    <row r="81" spans="13:19">
      <c r="M81" s="182"/>
      <c r="N81" s="182"/>
      <c r="O81" s="118"/>
      <c r="P81" s="118"/>
      <c r="Q81" s="118"/>
      <c r="R81" s="118"/>
      <c r="S81" s="118"/>
    </row>
    <row r="82" spans="13:19">
      <c r="M82" s="182"/>
      <c r="N82" s="182"/>
      <c r="O82" s="118"/>
      <c r="P82" s="118"/>
      <c r="Q82" s="118"/>
      <c r="R82" s="118"/>
      <c r="S82" s="118"/>
    </row>
    <row r="88" spans="13:19" ht="3.75" customHeight="1"/>
  </sheetData>
  <mergeCells count="2">
    <mergeCell ref="J3:K3"/>
    <mergeCell ref="J39:K39"/>
  </mergeCells>
  <printOptions horizontalCentered="1"/>
  <pageMargins left="0.2" right="0" top="0.75" bottom="0.5" header="0.3" footer="0.3"/>
  <pageSetup scale="63" orientation="portrait" r:id="rId1"/>
  <headerFooter>
    <oddFooter>&amp;R8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COVER</vt:lpstr>
      <vt:lpstr>symbols</vt:lpstr>
      <vt:lpstr>Contents</vt:lpstr>
      <vt:lpstr>key-findings</vt:lpstr>
      <vt:lpstr>1.1</vt:lpstr>
      <vt:lpstr>1.2</vt:lpstr>
      <vt:lpstr>1.3</vt:lpstr>
      <vt:lpstr>1.4</vt:lpstr>
      <vt:lpstr>1.5-6nonoil</vt:lpstr>
      <vt:lpstr>1.7-8nonoil</vt:lpstr>
      <vt:lpstr>GDPrev2012</vt:lpstr>
      <vt:lpstr>2013provOILL</vt:lpstr>
      <vt:lpstr>2013provNON_OIL</vt:lpstr>
      <vt:lpstr>'1.1'!Print_Area</vt:lpstr>
      <vt:lpstr>'1.2'!Print_Area</vt:lpstr>
      <vt:lpstr>'1.3'!Print_Area</vt:lpstr>
      <vt:lpstr>'1.4'!Print_Area</vt:lpstr>
      <vt:lpstr>'1.5-6nonoil'!Print_Area</vt:lpstr>
      <vt:lpstr>'1.7-8nonoil'!Print_Area</vt:lpstr>
      <vt:lpstr>Contents!Print_Area</vt:lpstr>
      <vt:lpstr>COVER!Print_Area</vt:lpstr>
      <vt:lpstr>'key-findings'!Print_Area</vt:lpstr>
      <vt:lpstr>symbols!Print_Area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ABOSU</cp:lastModifiedBy>
  <cp:lastPrinted>2022-04-20T09:06:00Z</cp:lastPrinted>
  <dcterms:created xsi:type="dcterms:W3CDTF">2010-03-24T20:11:00Z</dcterms:created>
  <dcterms:modified xsi:type="dcterms:W3CDTF">2024-05-16T10:35:27Z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F7CEB84E11A84F2D81758FB76307FBF9</vt:lpwstr>
  </property>
  <property fmtid="{D5CDD505-2E9C-101B-9397-08002B2CF9AE}" pid="3" name="KSOProductBuildVer">
    <vt:lpwstr>1033-11.2.0.11537</vt:lpwstr>
  </property>
</Properties>
</file>